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66925"/>
  <mc:AlternateContent xmlns:mc="http://schemas.openxmlformats.org/markup-compatibility/2006">
    <mc:Choice Requires="x15">
      <x15ac:absPath xmlns:x15ac="http://schemas.microsoft.com/office/spreadsheetml/2010/11/ac" url="\\av-dc01\Shared Docs\Forms\CEIR Emission Inventory Forms\"/>
    </mc:Choice>
  </mc:AlternateContent>
  <xr:revisionPtr revIDLastSave="0" documentId="8_{C462FFA6-7E4F-40FA-9D2B-2B8B3717ED09}" xr6:coauthVersionLast="36" xr6:coauthVersionMax="36" xr10:uidLastSave="{00000000-0000-0000-0000-000000000000}"/>
  <bookViews>
    <workbookView xWindow="0" yWindow="0" windowWidth="24855" windowHeight="10440"/>
  </bookViews>
  <sheets>
    <sheet name="INST" sheetId="4" r:id="rId1"/>
    <sheet name="AGG" sheetId="1" r:id="rId2"/>
  </sheets>
  <externalReferences>
    <externalReference r:id="rId3"/>
  </externalReferences>
  <definedNames>
    <definedName name="_xlnm.Print_Titles" localSheetId="0">INST!$1:$4</definedName>
  </definedNames>
  <calcPr calcId="191029" fullCalcOnLoad="1"/>
</workbook>
</file>

<file path=xl/calcChain.xml><?xml version="1.0" encoding="utf-8"?>
<calcChain xmlns="http://schemas.openxmlformats.org/spreadsheetml/2006/main">
  <c r="AY10" i="1" l="1"/>
  <c r="AU196" i="1"/>
  <c r="AU195" i="1"/>
  <c r="AU194" i="1"/>
  <c r="AU193" i="1"/>
  <c r="AU192" i="1"/>
  <c r="AU191" i="1"/>
  <c r="AU190" i="1"/>
  <c r="AU189" i="1"/>
  <c r="AU188" i="1"/>
  <c r="AU187" i="1"/>
  <c r="AU186" i="1"/>
  <c r="AU185" i="1"/>
  <c r="AU184" i="1"/>
  <c r="AU183" i="1"/>
  <c r="AU182" i="1"/>
  <c r="AU181" i="1"/>
  <c r="AU180" i="1"/>
  <c r="AU179" i="1"/>
  <c r="AU178" i="1"/>
  <c r="AU177" i="1"/>
  <c r="AU176" i="1"/>
  <c r="AU175" i="1"/>
  <c r="AU174" i="1"/>
  <c r="AD143" i="1"/>
  <c r="BF143" i="1" s="1"/>
  <c r="AK143" i="1"/>
  <c r="AR143" i="1"/>
  <c r="AD122" i="1" s="1"/>
  <c r="BF142" i="1"/>
  <c r="AY142" i="1"/>
  <c r="AR142" i="1"/>
  <c r="AR119" i="1"/>
  <c r="AR116" i="1"/>
  <c r="AR110" i="1"/>
  <c r="AD108" i="1"/>
  <c r="DB18" i="1"/>
  <c r="BB96" i="1"/>
  <c r="CX46" i="1"/>
  <c r="DP46" i="1" s="1"/>
  <c r="CF46" i="1"/>
  <c r="DD46" i="1" s="1"/>
  <c r="CX47" i="1"/>
  <c r="DP47" i="1" s="1"/>
  <c r="CF47" i="1"/>
  <c r="CX48" i="1"/>
  <c r="CF48" i="1"/>
  <c r="DP48" i="1"/>
  <c r="CX49" i="1"/>
  <c r="DP49" i="1" s="1"/>
  <c r="CF49" i="1"/>
  <c r="CX50" i="1"/>
  <c r="CF50" i="1"/>
  <c r="DP50" i="1"/>
  <c r="CX51" i="1"/>
  <c r="CF51" i="1"/>
  <c r="DP51" i="1"/>
  <c r="CX52" i="1"/>
  <c r="DP52" i="1" s="1"/>
  <c r="CF52" i="1"/>
  <c r="CX53" i="1"/>
  <c r="CF53" i="1"/>
  <c r="DP53" i="1"/>
  <c r="CX54" i="1"/>
  <c r="DP54" i="1" s="1"/>
  <c r="CF54" i="1"/>
  <c r="DD54" i="1" s="1"/>
  <c r="CX55" i="1"/>
  <c r="DP55" i="1" s="1"/>
  <c r="CF55" i="1"/>
  <c r="CX56" i="1"/>
  <c r="CF56" i="1"/>
  <c r="DP56" i="1"/>
  <c r="CX57" i="1"/>
  <c r="DP57" i="1" s="1"/>
  <c r="CF57" i="1"/>
  <c r="CX58" i="1"/>
  <c r="CF58" i="1"/>
  <c r="DP58" i="1"/>
  <c r="CX59" i="1"/>
  <c r="CF59" i="1"/>
  <c r="DP59" i="1"/>
  <c r="CX60" i="1"/>
  <c r="DP60" i="1" s="1"/>
  <c r="CF60" i="1"/>
  <c r="CX61" i="1"/>
  <c r="CF61" i="1"/>
  <c r="DP61" i="1"/>
  <c r="CX62" i="1"/>
  <c r="DP62" i="1" s="1"/>
  <c r="CF62" i="1"/>
  <c r="DD62" i="1" s="1"/>
  <c r="CX63" i="1"/>
  <c r="DP63" i="1" s="1"/>
  <c r="CF63" i="1"/>
  <c r="CX64" i="1"/>
  <c r="CF64" i="1"/>
  <c r="DP64" i="1"/>
  <c r="CX65" i="1"/>
  <c r="DP65" i="1" s="1"/>
  <c r="CF65" i="1"/>
  <c r="CX66" i="1"/>
  <c r="CF66" i="1"/>
  <c r="DP66" i="1"/>
  <c r="CX67" i="1"/>
  <c r="CF67" i="1"/>
  <c r="DP67" i="1"/>
  <c r="CX68" i="1"/>
  <c r="DP68" i="1" s="1"/>
  <c r="CF68" i="1"/>
  <c r="CX69" i="1"/>
  <c r="CF69" i="1"/>
  <c r="DP69" i="1"/>
  <c r="CX70" i="1"/>
  <c r="DP70" i="1" s="1"/>
  <c r="CF70" i="1"/>
  <c r="DJ70" i="1" s="1"/>
  <c r="CX71" i="1"/>
  <c r="DP71" i="1" s="1"/>
  <c r="CF71" i="1"/>
  <c r="CX72" i="1"/>
  <c r="CF72" i="1"/>
  <c r="DP72" i="1"/>
  <c r="CX73" i="1"/>
  <c r="DP73" i="1" s="1"/>
  <c r="CF73" i="1"/>
  <c r="CX74" i="1"/>
  <c r="CF74" i="1"/>
  <c r="DP74" i="1"/>
  <c r="CX75" i="1"/>
  <c r="CF75" i="1"/>
  <c r="DP75" i="1"/>
  <c r="CX76" i="1"/>
  <c r="DP76" i="1" s="1"/>
  <c r="CF76" i="1"/>
  <c r="CX77" i="1"/>
  <c r="CF77" i="1"/>
  <c r="DP77" i="1"/>
  <c r="CX78" i="1"/>
  <c r="DP78" i="1" s="1"/>
  <c r="CF78" i="1"/>
  <c r="DD78" i="1" s="1"/>
  <c r="CX79" i="1"/>
  <c r="DP79" i="1" s="1"/>
  <c r="CF79" i="1"/>
  <c r="CL46" i="1"/>
  <c r="CL47" i="1"/>
  <c r="DD90" i="1" s="1"/>
  <c r="DD93" i="1" s="1"/>
  <c r="CL48" i="1"/>
  <c r="DD48" i="1" s="1"/>
  <c r="CL49" i="1"/>
  <c r="DD49" i="1"/>
  <c r="CL50" i="1"/>
  <c r="DD50" i="1"/>
  <c r="CL51" i="1"/>
  <c r="DD51" i="1" s="1"/>
  <c r="CL52" i="1"/>
  <c r="DD52" i="1" s="1"/>
  <c r="CL53" i="1"/>
  <c r="DD53" i="1"/>
  <c r="CL54" i="1"/>
  <c r="CL55" i="1"/>
  <c r="DD55" i="1" s="1"/>
  <c r="CL56" i="1"/>
  <c r="DD56" i="1" s="1"/>
  <c r="CL57" i="1"/>
  <c r="DD57" i="1"/>
  <c r="CL58" i="1"/>
  <c r="DD58" i="1"/>
  <c r="CL59" i="1"/>
  <c r="DD59" i="1" s="1"/>
  <c r="CL60" i="1"/>
  <c r="DD60" i="1" s="1"/>
  <c r="CL61" i="1"/>
  <c r="DD61" i="1"/>
  <c r="CL62" i="1"/>
  <c r="CL63" i="1"/>
  <c r="DD63" i="1" s="1"/>
  <c r="CL64" i="1"/>
  <c r="DD64" i="1" s="1"/>
  <c r="CL65" i="1"/>
  <c r="DD65" i="1"/>
  <c r="CL66" i="1"/>
  <c r="DD66" i="1"/>
  <c r="CL67" i="1"/>
  <c r="DD67" i="1" s="1"/>
  <c r="CL68" i="1"/>
  <c r="DD68" i="1" s="1"/>
  <c r="CL69" i="1"/>
  <c r="DD69" i="1"/>
  <c r="CL70" i="1"/>
  <c r="CL71" i="1"/>
  <c r="DD71" i="1" s="1"/>
  <c r="CL72" i="1"/>
  <c r="DD72" i="1" s="1"/>
  <c r="CL73" i="1"/>
  <c r="DD73" i="1"/>
  <c r="CL74" i="1"/>
  <c r="DD74" i="1"/>
  <c r="CL75" i="1"/>
  <c r="DD75" i="1" s="1"/>
  <c r="CL76" i="1"/>
  <c r="DD76" i="1" s="1"/>
  <c r="CL77" i="1"/>
  <c r="DD77" i="1"/>
  <c r="CL78" i="1"/>
  <c r="CL79" i="1"/>
  <c r="DD79" i="1" s="1"/>
  <c r="CR46" i="1"/>
  <c r="CR47" i="1"/>
  <c r="DJ47" i="1"/>
  <c r="CR48" i="1"/>
  <c r="DJ90" i="1" s="1"/>
  <c r="DJ93" i="1" s="1"/>
  <c r="CR49" i="1"/>
  <c r="DJ49" i="1" s="1"/>
  <c r="CR50" i="1"/>
  <c r="DJ50" i="1"/>
  <c r="CR51" i="1"/>
  <c r="DJ51" i="1"/>
  <c r="CR52" i="1"/>
  <c r="DJ52" i="1" s="1"/>
  <c r="CR53" i="1"/>
  <c r="DJ53" i="1" s="1"/>
  <c r="CR54" i="1"/>
  <c r="CR55" i="1"/>
  <c r="DJ55" i="1"/>
  <c r="CR56" i="1"/>
  <c r="DJ56" i="1" s="1"/>
  <c r="CR57" i="1"/>
  <c r="DJ57" i="1" s="1"/>
  <c r="CR58" i="1"/>
  <c r="DJ58" i="1"/>
  <c r="CR59" i="1"/>
  <c r="DJ59" i="1"/>
  <c r="CR60" i="1"/>
  <c r="DJ60" i="1" s="1"/>
  <c r="CR61" i="1"/>
  <c r="DJ61" i="1" s="1"/>
  <c r="CR62" i="1"/>
  <c r="CR63" i="1"/>
  <c r="DJ63" i="1"/>
  <c r="CR64" i="1"/>
  <c r="DJ64" i="1" s="1"/>
  <c r="CR65" i="1"/>
  <c r="DJ65" i="1" s="1"/>
  <c r="CR66" i="1"/>
  <c r="DJ66" i="1"/>
  <c r="CR67" i="1"/>
  <c r="DJ67" i="1"/>
  <c r="CR68" i="1"/>
  <c r="DJ68" i="1" s="1"/>
  <c r="CR69" i="1"/>
  <c r="DJ69" i="1" s="1"/>
  <c r="CR70" i="1"/>
  <c r="CR71" i="1"/>
  <c r="DJ71" i="1"/>
  <c r="CR72" i="1"/>
  <c r="DJ72" i="1" s="1"/>
  <c r="CR73" i="1"/>
  <c r="DJ73" i="1" s="1"/>
  <c r="CR74" i="1"/>
  <c r="DJ74" i="1"/>
  <c r="CR75" i="1"/>
  <c r="DJ75" i="1"/>
  <c r="CR76" i="1"/>
  <c r="DJ76" i="1" s="1"/>
  <c r="CR77" i="1"/>
  <c r="DJ77" i="1" s="1"/>
  <c r="CR78" i="1"/>
  <c r="CR79" i="1"/>
  <c r="DJ79" i="1"/>
  <c r="BB95" i="1"/>
  <c r="BB94" i="1"/>
  <c r="BB93" i="1"/>
  <c r="AN80" i="1"/>
  <c r="AR91" i="1" s="1"/>
  <c r="AR89" i="1"/>
  <c r="AT81" i="1"/>
  <c r="BN79" i="1"/>
  <c r="Q79" i="1"/>
  <c r="BN78" i="1"/>
  <c r="Q78" i="1"/>
  <c r="BN77" i="1"/>
  <c r="Q77" i="1"/>
  <c r="BN76" i="1"/>
  <c r="Q76" i="1"/>
  <c r="BN75" i="1"/>
  <c r="Q75" i="1"/>
  <c r="BN74" i="1"/>
  <c r="Q74" i="1"/>
  <c r="BN73" i="1"/>
  <c r="Q73" i="1"/>
  <c r="BN72" i="1"/>
  <c r="Q72" i="1"/>
  <c r="BN71" i="1"/>
  <c r="Q71" i="1"/>
  <c r="BN70" i="1"/>
  <c r="Q70" i="1"/>
  <c r="BN69" i="1"/>
  <c r="Q69" i="1"/>
  <c r="BN68" i="1"/>
  <c r="Q68" i="1"/>
  <c r="BN67" i="1"/>
  <c r="Q67" i="1"/>
  <c r="BN66" i="1"/>
  <c r="Q66" i="1"/>
  <c r="BN65" i="1"/>
  <c r="Q65" i="1"/>
  <c r="BN64" i="1"/>
  <c r="Q64" i="1"/>
  <c r="BN63" i="1"/>
  <c r="Q63" i="1"/>
  <c r="BN62" i="1"/>
  <c r="Q62" i="1"/>
  <c r="BN61" i="1"/>
  <c r="Q61" i="1"/>
  <c r="BN60" i="1"/>
  <c r="Q60" i="1"/>
  <c r="BN59" i="1"/>
  <c r="Q59" i="1"/>
  <c r="BN58" i="1"/>
  <c r="Q58" i="1"/>
  <c r="BN57" i="1"/>
  <c r="Q57" i="1"/>
  <c r="BN56" i="1"/>
  <c r="Q56" i="1"/>
  <c r="BN55" i="1"/>
  <c r="Q55" i="1"/>
  <c r="BN54" i="1"/>
  <c r="Q54" i="1"/>
  <c r="BN53" i="1"/>
  <c r="Q53" i="1"/>
  <c r="BN52" i="1"/>
  <c r="Q52" i="1"/>
  <c r="BN51" i="1"/>
  <c r="Q51" i="1"/>
  <c r="BN50" i="1"/>
  <c r="Q50" i="1"/>
  <c r="BN49" i="1"/>
  <c r="Q49" i="1"/>
  <c r="BN48" i="1"/>
  <c r="Q48" i="1"/>
  <c r="BN47" i="1"/>
  <c r="Q47" i="1"/>
  <c r="BN46" i="1"/>
  <c r="Q46" i="1"/>
  <c r="CP37" i="1"/>
  <c r="BK37" i="1"/>
  <c r="AI37" i="1"/>
  <c r="G37" i="1"/>
  <c r="CP36" i="1"/>
  <c r="BK36" i="1"/>
  <c r="AI36" i="1"/>
  <c r="G36" i="1"/>
  <c r="CP35" i="1"/>
  <c r="BK35" i="1"/>
  <c r="AI35" i="1"/>
  <c r="G35" i="1"/>
  <c r="CP34" i="1"/>
  <c r="BK34" i="1"/>
  <c r="AI34" i="1"/>
  <c r="G34" i="1"/>
  <c r="CP33" i="1"/>
  <c r="BK33" i="1"/>
  <c r="AI33" i="1"/>
  <c r="G33" i="1"/>
  <c r="CP32" i="1"/>
  <c r="BK32" i="1"/>
  <c r="AI32" i="1"/>
  <c r="G32" i="1"/>
  <c r="CP31" i="1"/>
  <c r="BK31" i="1"/>
  <c r="AI31" i="1"/>
  <c r="G31" i="1"/>
  <c r="CP30" i="1"/>
  <c r="BK30" i="1"/>
  <c r="AI30" i="1"/>
  <c r="G30" i="1"/>
  <c r="CP29" i="1"/>
  <c r="BK29" i="1"/>
  <c r="AI29" i="1"/>
  <c r="G29" i="1"/>
  <c r="CP28" i="1"/>
  <c r="BK28" i="1"/>
  <c r="AI28" i="1"/>
  <c r="G28" i="1"/>
  <c r="CP27" i="1"/>
  <c r="BK27" i="1"/>
  <c r="AI27" i="1"/>
  <c r="G27" i="1"/>
  <c r="CP26" i="1"/>
  <c r="BK26" i="1"/>
  <c r="AI26" i="1"/>
  <c r="G26" i="1"/>
  <c r="CD20" i="1"/>
  <c r="BT9" i="1"/>
  <c r="B3" i="4"/>
  <c r="DP91" i="1" l="1"/>
  <c r="AR125" i="1"/>
  <c r="AR106" i="1"/>
  <c r="AR108" i="1"/>
  <c r="AR124" i="1"/>
  <c r="AR111" i="1"/>
  <c r="AR107" i="1"/>
  <c r="AR122" i="1"/>
  <c r="AR109" i="1"/>
  <c r="DP90" i="1"/>
  <c r="DP93" i="1" s="1"/>
  <c r="DJ48" i="1"/>
  <c r="DD47" i="1"/>
  <c r="DD91" i="1" s="1"/>
  <c r="DD94" i="1" s="1"/>
  <c r="DD96" i="1" s="1"/>
  <c r="AD107" i="1"/>
  <c r="AD111" i="1"/>
  <c r="AD124" i="1"/>
  <c r="DD70" i="1"/>
  <c r="DJ78" i="1"/>
  <c r="DJ62" i="1"/>
  <c r="DJ54" i="1"/>
  <c r="DJ46" i="1"/>
  <c r="DJ91" i="1" s="1"/>
  <c r="AY143" i="1"/>
  <c r="AD106" i="1"/>
  <c r="AD125" i="1"/>
  <c r="AD109" i="1"/>
  <c r="AK109" i="1" l="1"/>
  <c r="AK125" i="1"/>
  <c r="AK106" i="1"/>
  <c r="AK108" i="1"/>
  <c r="AK124" i="1"/>
  <c r="AK111" i="1"/>
  <c r="AK107" i="1"/>
  <c r="AK122" i="1"/>
  <c r="DJ94" i="1"/>
  <c r="DJ96" i="1" s="1"/>
  <c r="DJ95" i="1"/>
  <c r="DP95" i="1"/>
  <c r="DP94" i="1"/>
  <c r="DP96" i="1"/>
</calcChain>
</file>

<file path=xl/sharedStrings.xml><?xml version="1.0" encoding="utf-8"?>
<sst xmlns="http://schemas.openxmlformats.org/spreadsheetml/2006/main" count="436" uniqueCount="283">
  <si>
    <t>EMISSION</t>
  </si>
  <si>
    <t>HARP / CEIDARS</t>
  </si>
  <si>
    <t>FORM</t>
  </si>
  <si>
    <t>YEAR</t>
  </si>
  <si>
    <t>MINE</t>
  </si>
  <si>
    <t>I - COLOR CODE</t>
  </si>
  <si>
    <t>II - MANDATORY INFORMATION</t>
  </si>
  <si>
    <t>DATA INPUT BY FACILITY</t>
  </si>
  <si>
    <t>OUTPUT DATA TO CEIDARS</t>
  </si>
  <si>
    <t>FLOW DIAGRAM</t>
  </si>
  <si>
    <t>III - FACILITY INFORMATION</t>
  </si>
  <si>
    <t>BLOCK III - ALL ITEMS</t>
  </si>
  <si>
    <t xml:space="preserve">COMPANY NAME </t>
  </si>
  <si>
    <t xml:space="preserve">COMPANY # </t>
  </si>
  <si>
    <t xml:space="preserve">PERMIT # </t>
  </si>
  <si>
    <t>BLOCK VIII - ACTUAL HOURS OPERATED</t>
  </si>
  <si>
    <t xml:space="preserve">FACILITY NAME </t>
  </si>
  <si>
    <t xml:space="preserve">FACILITY # </t>
  </si>
  <si>
    <t xml:space="preserve">DEVICE ID </t>
  </si>
  <si>
    <t>BLOCK IX - ANNUAL THROUGHPUT (tpy)</t>
  </si>
  <si>
    <t xml:space="preserve">PROCESS NAME </t>
  </si>
  <si>
    <t xml:space="preserve">INVENTORY ID # </t>
  </si>
  <si>
    <t xml:space="preserve">PROCESS ID </t>
  </si>
  <si>
    <t>BLOCK X - MOISTURE CONTENT (%) OF MATERIAL</t>
  </si>
  <si>
    <t>IV - MAP COORDINATES FOR PROCESS</t>
  </si>
  <si>
    <t>ENTERING THE SYSTEM</t>
  </si>
  <si>
    <t xml:space="preserve">UTM ZONE </t>
  </si>
  <si>
    <t xml:space="preserve">UTM EAST (km) </t>
  </si>
  <si>
    <t>.</t>
  </si>
  <si>
    <t xml:space="preserve">UTM NORTH (km) </t>
  </si>
  <si>
    <t xml:space="preserve">BLOCK XIII, COLUMNS 'B', 'E', 'F' &amp; 'G' </t>
  </si>
  <si>
    <t xml:space="preserve">LATITUDE (deg.) </t>
  </si>
  <si>
    <t xml:space="preserve">LONGITUDE (deg.) </t>
  </si>
  <si>
    <t>V - TYPE OF PLANT</t>
  </si>
  <si>
    <t>VI - TYPE OF EQUIPMENT, check all that applies:</t>
  </si>
  <si>
    <t>VII - MATERIAL TYPES</t>
  </si>
  <si>
    <t>VIII - OPERATING SCHEDULE</t>
  </si>
  <si>
    <t>IX - THROUGHPUT (tons per year)</t>
  </si>
  <si>
    <t xml:space="preserve">STATIONARY </t>
  </si>
  <si>
    <t xml:space="preserve">CRUSHERS </t>
  </si>
  <si>
    <t xml:space="preserve">TRANSFER </t>
  </si>
  <si>
    <t>check all that applies</t>
  </si>
  <si>
    <t xml:space="preserve">HOURS per DAY </t>
  </si>
  <si>
    <t>ACTUAL ANNUAL</t>
  </si>
  <si>
    <t>Tons/Yr.</t>
  </si>
  <si>
    <t xml:space="preserve">PORTABLE </t>
  </si>
  <si>
    <t xml:space="preserve">SCREENS </t>
  </si>
  <si>
    <t xml:space="preserve">STORAGE </t>
  </si>
  <si>
    <t xml:space="preserve">ROCK </t>
  </si>
  <si>
    <t xml:space="preserve">DAYS per WEEK </t>
  </si>
  <si>
    <t xml:space="preserve">HOURLY (average) </t>
  </si>
  <si>
    <t>TPH</t>
  </si>
  <si>
    <t xml:space="preserve">OTHER </t>
  </si>
  <si>
    <t xml:space="preserve">CONVEYORS </t>
  </si>
  <si>
    <t xml:space="preserve">LOAD OUT </t>
  </si>
  <si>
    <t xml:space="preserve">SAND </t>
  </si>
  <si>
    <t xml:space="preserve">WEEK per YEAR </t>
  </si>
  <si>
    <t xml:space="preserve">MAX. DESIGN RATE </t>
  </si>
  <si>
    <t>COMMENTS</t>
  </si>
  <si>
    <t xml:space="preserve">OTHERS </t>
  </si>
  <si>
    <t xml:space="preserve">LIMESTONE </t>
  </si>
  <si>
    <t xml:space="preserve">CAL. HRS per YR </t>
  </si>
  <si>
    <t>Hourly (average) = Annual (actual) / Actual Hours per Year (operated)</t>
  </si>
  <si>
    <t xml:space="preserve">COMMENTS </t>
  </si>
  <si>
    <t xml:space="preserve">LAVA ROCK </t>
  </si>
  <si>
    <t xml:space="preserve">ACT. HRS per YR </t>
  </si>
  <si>
    <t>X - MOISTURE CONTENT (%)</t>
  </si>
  <si>
    <t>CAL. Hrs/Yr = Hr/Dy*Dy/Wk*Wk/Yr</t>
  </si>
  <si>
    <t>MOISTURE CONTENT ENTERING SYS.:</t>
  </si>
  <si>
    <t>%</t>
  </si>
  <si>
    <t xml:space="preserve">XI - TYPE OF OPERATION AND / OR DEVICE </t>
  </si>
  <si>
    <t>XII - TYPE OF EMISSION CONTROL EQUIPMENT</t>
  </si>
  <si>
    <t>CODE</t>
  </si>
  <si>
    <t>NAME OF DEVICE OR SYSTEM</t>
  </si>
  <si>
    <t>TYPE OF CONTROL</t>
  </si>
  <si>
    <t>XIII - EMISSION CALCULATIONS</t>
  </si>
  <si>
    <t>EQUIPMENT</t>
  </si>
  <si>
    <t>DEVICE</t>
  </si>
  <si>
    <t>NAME OF DEVICE</t>
  </si>
  <si>
    <t>MOTOR</t>
  </si>
  <si>
    <t>THROUGHPUT</t>
  </si>
  <si>
    <t>EMISSION CONTROL DEVICE</t>
  </si>
  <si>
    <t>EMISSION FACTORS</t>
  </si>
  <si>
    <t>EMISSION RATE</t>
  </si>
  <si>
    <t>ID</t>
  </si>
  <si>
    <t>BHP</t>
  </si>
  <si>
    <t>TONS / YEAR</t>
  </si>
  <si>
    <t>DsF</t>
  </si>
  <si>
    <t>EFF %</t>
  </si>
  <si>
    <t>POUNDS PER TON</t>
  </si>
  <si>
    <t>TONS PER YEAR</t>
  </si>
  <si>
    <t>NUMBER</t>
  </si>
  <si>
    <t>NO</t>
  </si>
  <si>
    <r>
      <t>PM</t>
    </r>
    <r>
      <rPr>
        <vertAlign val="subscript"/>
        <sz val="18"/>
        <rFont val="Times New Roman"/>
        <family val="1"/>
      </rPr>
      <t>30</t>
    </r>
  </si>
  <si>
    <r>
      <t>PM</t>
    </r>
    <r>
      <rPr>
        <vertAlign val="subscript"/>
        <sz val="18"/>
        <rFont val="Times New Roman"/>
        <family val="1"/>
      </rPr>
      <t>10</t>
    </r>
  </si>
  <si>
    <r>
      <t>PM</t>
    </r>
    <r>
      <rPr>
        <vertAlign val="subscript"/>
        <sz val="18"/>
        <rFont val="Times New Roman"/>
        <family val="1"/>
      </rPr>
      <t>2.5</t>
    </r>
  </si>
  <si>
    <t>(A)</t>
  </si>
  <si>
    <t>(B)</t>
  </si>
  <si>
    <t>(C)</t>
  </si>
  <si>
    <t>(D)</t>
  </si>
  <si>
    <t>(E)</t>
  </si>
  <si>
    <t>(F)</t>
  </si>
  <si>
    <t>(G)</t>
  </si>
  <si>
    <t>(H)</t>
  </si>
  <si>
    <t>(I)</t>
  </si>
  <si>
    <t>(J)</t>
  </si>
  <si>
    <t>(K)</t>
  </si>
  <si>
    <t>(L)</t>
  </si>
  <si>
    <t>(M)</t>
  </si>
  <si>
    <t>(N)</t>
  </si>
  <si>
    <t>(O)</t>
  </si>
  <si>
    <t xml:space="preserve">TOTAL HORSEPOWER </t>
  </si>
  <si>
    <t xml:space="preserve">AVERAGE THROUGHPUT PER DEVICE </t>
  </si>
  <si>
    <t>BLOCK XIV - EMISSIONS &amp; HARP INPUTS</t>
  </si>
  <si>
    <t>EMISSION INVENTORY INPUTS</t>
  </si>
  <si>
    <t>DEVICE DATA</t>
  </si>
  <si>
    <t xml:space="preserve">EMISSION DATA </t>
  </si>
  <si>
    <t>PERMIT ID</t>
  </si>
  <si>
    <t>ANNUAL EMISSIONS (tpy)</t>
  </si>
  <si>
    <t>PM</t>
  </si>
  <si>
    <t>NUMBER OF DEVICES</t>
  </si>
  <si>
    <t xml:space="preserve">UNCONTROLLED </t>
  </si>
  <si>
    <t>EQUIPMENT SIZE (bhp)</t>
  </si>
  <si>
    <t xml:space="preserve">CONTROLLED </t>
  </si>
  <si>
    <t>PROCESS DATA</t>
  </si>
  <si>
    <t>EMISSION FACTOR (lb/ton)</t>
  </si>
  <si>
    <t>PROCESS RATE (tpy)</t>
  </si>
  <si>
    <t>MAX. DESIGN RATE (tph)</t>
  </si>
  <si>
    <t>MAX. HOURLY PRODUCTION RATE (tph)</t>
  </si>
  <si>
    <t>FRACTIONATION VALUE ( PM10 or PM2.5 / PM)</t>
  </si>
  <si>
    <t>AVE. HOURLY PRODUCTION RATE (tph)</t>
  </si>
  <si>
    <t>OVERALL EFFICIENCY</t>
  </si>
  <si>
    <t>LOOKUP TABLES</t>
  </si>
  <si>
    <t>EmFac</t>
  </si>
  <si>
    <r>
      <t>EMISSION FACTORS</t>
    </r>
    <r>
      <rPr>
        <sz val="12"/>
        <rFont val="Times New Roman"/>
        <family val="1"/>
      </rPr>
      <t xml:space="preserve"> (lbs/ton</t>
    </r>
    <r>
      <rPr>
        <sz val="16"/>
        <rFont val="Times New Roman"/>
        <family val="1"/>
      </rPr>
      <t xml:space="preserve">) </t>
    </r>
    <r>
      <rPr>
        <vertAlign val="superscript"/>
        <sz val="16"/>
        <rFont val="Times New Roman"/>
        <family val="1"/>
      </rPr>
      <t>1</t>
    </r>
  </si>
  <si>
    <t>No Device</t>
  </si>
  <si>
    <t>Dump to Hopper, truck, pile  (Note 2)</t>
  </si>
  <si>
    <t>Grizzly  (Note 2)</t>
  </si>
  <si>
    <t>Hopper  (Note 2)</t>
  </si>
  <si>
    <t>Transfer Point  (Note 2)</t>
  </si>
  <si>
    <t>Conveyor  (Note 2)</t>
  </si>
  <si>
    <t>Crushing, Dry - Primary</t>
  </si>
  <si>
    <t>Crushing, Dry - Secondary</t>
  </si>
  <si>
    <t>Crushing, Dry - Tertiary</t>
  </si>
  <si>
    <t>Crushing, Wet  (Note 3)</t>
  </si>
  <si>
    <t>Screening, Dry</t>
  </si>
  <si>
    <t>Screening, Wet Washing  (Note 4)</t>
  </si>
  <si>
    <t>Silo, Filling - Pneumatic</t>
  </si>
  <si>
    <t>Silo, Filling - Bucket Elevator</t>
  </si>
  <si>
    <t>Silo, discharge to Conveyor  (Note 2)</t>
  </si>
  <si>
    <t>Silo, discharge to Tank Truck</t>
  </si>
  <si>
    <t>Loading Open Top Truck  (Note 2)</t>
  </si>
  <si>
    <t>Feeder</t>
  </si>
  <si>
    <t>See Lookup Table "EmFac" for data</t>
  </si>
  <si>
    <t>Error - Out of Range</t>
  </si>
  <si>
    <t>Error</t>
  </si>
  <si>
    <t>NOTES</t>
  </si>
  <si>
    <t xml:space="preserve">Variables are wind speed in miles per </t>
  </si>
  <si>
    <t>EMISSION FACTORS FOR TRANSFER</t>
  </si>
  <si>
    <t>hour and surface moisture content in</t>
  </si>
  <si>
    <t>POINTS BY PARTICLE SIZING</t>
  </si>
  <si>
    <t>percent (%).</t>
  </si>
  <si>
    <t>VARIABLES</t>
  </si>
  <si>
    <r>
      <t>EMISSION FACTORS</t>
    </r>
    <r>
      <rPr>
        <sz val="12"/>
        <rFont val="Times New Roman"/>
        <family val="1"/>
      </rPr>
      <t xml:space="preserve"> (lbs/ton</t>
    </r>
    <r>
      <rPr>
        <sz val="16"/>
        <rFont val="Times New Roman"/>
        <family val="1"/>
      </rPr>
      <t>)</t>
    </r>
  </si>
  <si>
    <t>Enter site specific wind speed and</t>
  </si>
  <si>
    <t>U</t>
  </si>
  <si>
    <t>M</t>
  </si>
  <si>
    <t>surface moisture content in the</t>
  </si>
  <si>
    <t>MPH</t>
  </si>
  <si>
    <t>k = 0.74</t>
  </si>
  <si>
    <t>k = 0.35</t>
  </si>
  <si>
    <t>k = 0.11</t>
  </si>
  <si>
    <t>blue shade field to the right.</t>
  </si>
  <si>
    <t>From AP-42 Section 13.2.4</t>
  </si>
  <si>
    <t xml:space="preserve">E = </t>
  </si>
  <si>
    <t>k*.0032*{(U/5)^1.3}/{(M/2)^1.4}</t>
  </si>
  <si>
    <t xml:space="preserve">k = </t>
  </si>
  <si>
    <t>Multiplier</t>
  </si>
  <si>
    <t xml:space="preserve">U = </t>
  </si>
  <si>
    <t>Wind Speed in Miles per Hour (mph)</t>
  </si>
  <si>
    <t xml:space="preserve">M = </t>
  </si>
  <si>
    <t>Moisture Content in Percent (%)</t>
  </si>
  <si>
    <t>A wet crusher must have nozzles above (before) and below (after) the crusher throat and a minimum</t>
  </si>
  <si>
    <t>water flow rate of 0.32 gpm per ton per hour of material crushed.  The total minimum water flow rate</t>
  </si>
  <si>
    <t>for a 100 tph crusher is 32 gpm.</t>
  </si>
  <si>
    <t>The minimum water flow rate for a wet or wash screen is 5 gpm per cubic yard screened per hour.</t>
  </si>
  <si>
    <t>The minimum water flow rate needed to wash 100 tph of material, when the density is 100 lbs per</t>
  </si>
  <si>
    <t>cubic foot is 370 gpm.  Also the effluent water must be clarified before reuse or discharge.</t>
  </si>
  <si>
    <t>ConEff</t>
  </si>
  <si>
    <t>TYPE OF CONTROL EQUIPMENT</t>
  </si>
  <si>
    <t>CONTROL EFFICIENCY (%)</t>
  </si>
  <si>
    <t>DEFAULT</t>
  </si>
  <si>
    <t>SITE</t>
  </si>
  <si>
    <t>FOR</t>
  </si>
  <si>
    <t>SPECIFIC</t>
  </si>
  <si>
    <t>CALCULATION</t>
  </si>
  <si>
    <t>None</t>
  </si>
  <si>
    <t>Water Spray, Point of Application</t>
  </si>
  <si>
    <t>Spray with Additives, Point of Application</t>
  </si>
  <si>
    <t>Conveyor with Half Cover</t>
  </si>
  <si>
    <t>Conveyor with Three Quarter Cover</t>
  </si>
  <si>
    <t>Conveyor with Full Cover</t>
  </si>
  <si>
    <t>Process Enclosure</t>
  </si>
  <si>
    <t>Gravity Separator</t>
  </si>
  <si>
    <t>Cyclone - Simple</t>
  </si>
  <si>
    <t>Cyclone - Multiple</t>
  </si>
  <si>
    <t>Windscreen, Windward Side</t>
  </si>
  <si>
    <t>Gravel Bed Filters</t>
  </si>
  <si>
    <t>Spray Tower (Low Efficiency)</t>
  </si>
  <si>
    <t>Wet Scrubber (Med Efficiency)</t>
  </si>
  <si>
    <t>Venturi Scrubber (High Efficiency)</t>
  </si>
  <si>
    <t>Baghouse with Multiple Pickups</t>
  </si>
  <si>
    <t>Baghouse with Single Pickup (Unenclosed)</t>
  </si>
  <si>
    <t>Baghouse with Single Pickup (Partial Enclosed)</t>
  </si>
  <si>
    <t>Baghouse with Single Pickup (Full Enclosed)</t>
  </si>
  <si>
    <t>Baghouse with Single Pickup (Attached)</t>
  </si>
  <si>
    <t>Electrostatic Precipitator</t>
  </si>
  <si>
    <t>See Lookup Table "ConEff" for data</t>
  </si>
  <si>
    <t>NOTE</t>
  </si>
  <si>
    <t>Source specific control efficiency (%) can be used if supporting data is provided.</t>
  </si>
  <si>
    <t>AGGREGATE HANDLING, CRUSHING &amp; SCREENING</t>
  </si>
  <si>
    <t>INSTRUCTIONS</t>
  </si>
  <si>
    <t>INST</t>
  </si>
  <si>
    <t>RT Wales</t>
  </si>
  <si>
    <t>Flow Diagram</t>
  </si>
  <si>
    <t>Block III</t>
  </si>
  <si>
    <t>All Items</t>
  </si>
  <si>
    <t>Block VIII</t>
  </si>
  <si>
    <t>Actual hours the system operated during reporting period.</t>
  </si>
  <si>
    <t>Block IX</t>
  </si>
  <si>
    <t>Total amount of material entering the system in tons per year.</t>
  </si>
  <si>
    <t>Block X</t>
  </si>
  <si>
    <t>Surface moisture content of the material as it enters the system at the feed hopper in percentage (%).</t>
  </si>
  <si>
    <t>Block XIII</t>
  </si>
  <si>
    <t>Emission Calculations</t>
  </si>
  <si>
    <t>Column B</t>
  </si>
  <si>
    <t>Code number for each device or operation in system.  See Block XI "Type of Operation and/or Device" for code number.</t>
  </si>
  <si>
    <t>Column E</t>
  </si>
  <si>
    <t>Throughput in tons per year, through each device or operation.</t>
  </si>
  <si>
    <t>Column F</t>
  </si>
  <si>
    <t>Code number for each emission control device or system.  See Block XII "Type of Emission Control Equipment" for code number.</t>
  </si>
  <si>
    <t>Column G</t>
  </si>
  <si>
    <t>For water and foam spray systems the downstream effect from point of application.  Enter zero (0) for point of application and 1, 2, etc for each uncontrolled downstream emission point.</t>
  </si>
  <si>
    <t xml:space="preserve">BLOCK III - FACILITY INFORMATION -- This information should match the information on the District permit.  If the system does not have a District permit enter the word 'FUGITIVE' in spaces following 'Permit #'.  Assign a number ( 1 through 99) which identity's that process ('Process ID'.) </t>
  </si>
  <si>
    <t>BLOCK IV - MAP COORDINATES FOR PROCESS -- Enter either the UTM or Latitude/Longitude for the primary crusher or center of the overall process.</t>
  </si>
  <si>
    <t>BLOCK V - TYPE OF PLANT -- Stationary, portable (if moved at least once per year) or other.</t>
  </si>
  <si>
    <t>BLOCK VI - TYPE OF EQUIPMENT -- Place a check mark after each type of device in the system.</t>
  </si>
  <si>
    <t>BLOCK VII - MATERIAL TYPE -- Place a check mark after each type of material processed by system.</t>
  </si>
  <si>
    <t>BLOCK VIII - OPERATING SCHEDULE -- Enter the number of hours per day, days per week, and weeks per year, the system operated in whole numbers.  Then enter the actual number of hours the system operated in the reporting period within this District.</t>
  </si>
  <si>
    <t>BLOCK IX - THROUGHPUT (tons per year) -- The 'Actual Annual' is the total amount of material entering the system in tons per year.  The 'Max. Design Rate' is the maximum amount of material the system can process in a hour when operating at full capacity.</t>
  </si>
  <si>
    <t>BLOCK X - MOISTURE CONTENT (%) -- Surface moisture content of the material as it enters the system at the feed hopper in percentage (%).  Lab analysis are required if the surface moisture content is greater than 0.5%.</t>
  </si>
  <si>
    <t>BLOCK XI - TYPE OF OPERATION AND/OR DEVICE -- If this system has an operation and/or device not listed it can be added by going to the LOOKUP TABLE entitled "EmFac" {Cells A99 through BL124}.  Enter the required data in the field after codes 18 thru 21.  The required data and the columns to be used are 'Name of Device or System' column 'G'; emission factors for 'PM' column 'AD'; PM10 column 'AK'; and 'PM2.5' column 'AR'.  The emission factors must be in 'pound per ton of throughput'.</t>
  </si>
  <si>
    <t>BLOCK XII - TYPE OF EMISSION CONTROL EQUIPMENT -- If the facility has site specific control efficiency different that the District Default values enter the efficiency in the LOOKUP Table entitled "ConEff" {Cells A153 through BL182} in the column entitled  'Site Specific Control Efficiency (%)' column 'AN'.</t>
  </si>
  <si>
    <t>If this system uses an emission control system not listed it can be added by going to the LOOKUP TABLE entitled "ConEff" {Cells A153 through BL182}.  At the row with code 21, enter the required data under 'Type of Control Equipment' column 'G'; and 'Control Efficiency (%) - Site Specific' column 'AN' .</t>
  </si>
  <si>
    <t>BLOCK XIII - EMISSION CALCULATIONS -- This is the Block that calculates the emissions from each device and operation within a system.  This Block has 15 columns lettered 'A' through 'O' .  If there are not enough rows to enter all devices and operations, new rows can be inserted between existing rows.  When adding new rows, copy the equations from columns 'C' and 'H' through 'O' in an existing row and paste them into the new rows.  The data that needs to be entered in to columns 'A', 'B', 'D', 'E', 'F' and 'G are as follows:</t>
  </si>
  <si>
    <t>Column A</t>
  </si>
  <si>
    <t>If the facility has a name and/or number for the device or operation the name or number should be entered in this column.</t>
  </si>
  <si>
    <t>Throughput, tons per year, through each device or operation.</t>
  </si>
  <si>
    <t>For water and foam spray systems the downstream effect from point of application.  Enter zero (0) for point of application and 1, 2, etc. for each uncontrolled downstream emission point.</t>
  </si>
  <si>
    <t>BLOCK XIV - EMISSIONS &amp; HARP INPUT -- This block contains the emission data (tpy), emission factors (lbs/ton) and overall emission control efficiency (%).  This block also contains the input data need for the Device Data, Process Data and Emission Data screens for HARP.</t>
  </si>
  <si>
    <t>AGG</t>
  </si>
  <si>
    <t>BLOCK II - MANDATORY INFORMATION -- The following data are mandatory of this worksheet to properly calculate the emissions:</t>
  </si>
  <si>
    <t xml:space="preserve">This worksheet uses the District default mean wind speed of 7.7 mph and material moisture content of 0.5% to calculate particulate emissions.  If the facility has documentation showing that other values can be used submit the supporting documents  Enter source specific mean wind speed in cell 'AD136' on this worksheet.  Enter process specific moisture content in cell 'DM22' of this worksheet. </t>
  </si>
  <si>
    <t>MINING OPERATIONS</t>
  </si>
  <si>
    <t>AGGREGATE HANDLING, CRUSHING &amp; SCREENING #1</t>
  </si>
  <si>
    <t>AGG-1</t>
  </si>
  <si>
    <t>Transfer Point, Controlled (Note 5)</t>
  </si>
  <si>
    <t>Crushing, Controlled (Note 5)</t>
  </si>
  <si>
    <t>Screening, Controlled (Note 5)</t>
  </si>
  <si>
    <t xml:space="preserve">Default emissions factors are from EIIP, A&amp;WMA Air Pollution Engineering  Manual, CRRNOS Source Test </t>
  </si>
  <si>
    <t>(2007-Barstow) and AP-42. Source specific emission factors can be used if supporting data is provided.</t>
  </si>
  <si>
    <t xml:space="preserve">The minimum stone moisture percentage of materials processed must be maintained above the following </t>
  </si>
  <si>
    <t xml:space="preserve">moisture percentages for controlled transfer point, controlled screening, and controlled crushing operations.  </t>
  </si>
  <si>
    <t xml:space="preserve">The maximum silt content percentage of materials processed must be maintained at or below the following </t>
  </si>
  <si>
    <t>silt content percentages for controlled transfer point, controlled screening, and controlled crushing operations.</t>
  </si>
  <si>
    <t>Equipment</t>
  </si>
  <si>
    <t>Silt Content %</t>
  </si>
  <si>
    <t>Stone Moisture %</t>
  </si>
  <si>
    <t>Transfer Point</t>
  </si>
  <si>
    <t>Screen</t>
  </si>
  <si>
    <t>Crusher</t>
  </si>
  <si>
    <t>Important Note-  Additional control efficiencies may not be applied to these emission factors.</t>
  </si>
  <si>
    <t>SUBMIT THIS COMPLETED FORM TO: ENGINEERING@AVAQMD.CA.GOV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</si>
</sst>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0.0000"/>
    <numFmt numFmtId="168" formatCode="mm/dd/yy"/>
  </numFmts>
  <fonts count="25" x14ac:knownFonts="1">
    <font>
      <sz val="10"/>
      <name val="Arial"/>
    </font>
    <font>
      <sz val="10"/>
      <name val="Arial"/>
    </font>
    <font>
      <sz val="26"/>
      <name val="Times New Roman"/>
      <family val="1"/>
    </font>
    <font>
      <sz val="28"/>
      <name val="Times New Roman"/>
      <family val="1"/>
    </font>
    <font>
      <sz val="26"/>
      <name val="Helv"/>
    </font>
    <font>
      <sz val="28"/>
      <name val="Helv"/>
    </font>
    <font>
      <b/>
      <sz val="28"/>
      <name val="Times New Roman"/>
      <family val="1"/>
    </font>
    <font>
      <sz val="12"/>
      <name val="Times New Roman"/>
      <family val="1"/>
    </font>
    <font>
      <sz val="18"/>
      <name val="Times New Roman"/>
      <family val="1"/>
    </font>
    <font>
      <sz val="18"/>
      <name val="Helv"/>
    </font>
    <font>
      <sz val="16"/>
      <name val="Times New Roman"/>
      <family val="1"/>
    </font>
    <font>
      <sz val="14"/>
      <name val="Times New Roman"/>
      <family val="1"/>
    </font>
    <font>
      <vertAlign val="subscript"/>
      <sz val="18"/>
      <name val="Times New Roman"/>
      <family val="1"/>
    </font>
    <font>
      <sz val="36"/>
      <name val="Times New Roman"/>
      <family val="1"/>
    </font>
    <font>
      <sz val="22"/>
      <name val="Times New Roman"/>
      <family val="1"/>
    </font>
    <font>
      <sz val="10"/>
      <name val="Arial"/>
      <family val="2"/>
    </font>
    <font>
      <sz val="48"/>
      <name val="Times New Roman"/>
      <family val="1"/>
    </font>
    <font>
      <sz val="48"/>
      <name val="Arial"/>
    </font>
    <font>
      <vertAlign val="superscript"/>
      <sz val="16"/>
      <name val="Times New Roman"/>
      <family val="1"/>
    </font>
    <font>
      <sz val="16"/>
      <name val="Arial"/>
    </font>
    <font>
      <sz val="20"/>
      <name val="Times New Roman"/>
      <family val="1"/>
    </font>
    <font>
      <b/>
      <sz val="20"/>
      <name val="Times New Roman"/>
      <family val="1"/>
    </font>
    <font>
      <b/>
      <u/>
      <sz val="20"/>
      <name val="Times New Roman"/>
      <family val="1"/>
    </font>
    <font>
      <b/>
      <sz val="16"/>
      <name val="Times New Roman"/>
      <family val="1"/>
    </font>
    <font>
      <sz val="14"/>
      <name val="Arial"/>
      <family val="2"/>
    </font>
  </fonts>
  <fills count="8">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7"/>
        <bgColor indexed="41"/>
      </patternFill>
    </fill>
    <fill>
      <patternFill patternType="solid">
        <fgColor indexed="41"/>
        <bgColor indexed="41"/>
      </patternFill>
    </fill>
  </fills>
  <borders count="156">
    <border>
      <left/>
      <right/>
      <top/>
      <bottom/>
      <diagonal/>
    </border>
    <border>
      <left/>
      <right style="medium">
        <color indexed="8"/>
      </right>
      <top/>
      <bottom/>
      <diagonal/>
    </border>
    <border>
      <left style="thin">
        <color indexed="64"/>
      </left>
      <right style="thin">
        <color indexed="64"/>
      </right>
      <top/>
      <bottom style="thin">
        <color indexed="64"/>
      </bottom>
      <diagonal/>
    </border>
    <border>
      <left style="medium">
        <color indexed="8"/>
      </left>
      <right/>
      <top/>
      <bottom/>
      <diagonal/>
    </border>
    <border>
      <left/>
      <right/>
      <top style="thin">
        <color indexed="64"/>
      </top>
      <bottom/>
      <diagonal/>
    </border>
    <border>
      <left/>
      <right/>
      <top/>
      <bottom style="mediumDashDot">
        <color indexed="64"/>
      </bottom>
      <diagonal/>
    </border>
    <border>
      <left/>
      <right/>
      <top style="thin">
        <color indexed="64"/>
      </top>
      <bottom style="mediumDashDot">
        <color indexed="64"/>
      </bottom>
      <diagonal/>
    </border>
    <border>
      <left style="medium">
        <color indexed="64"/>
      </left>
      <right/>
      <top style="thin">
        <color indexed="64"/>
      </top>
      <bottom style="thin">
        <color indexed="64"/>
      </bottom>
      <diagonal/>
    </border>
    <border>
      <left style="medium">
        <color indexed="64"/>
      </left>
      <right/>
      <top/>
      <bottom style="thick">
        <color indexed="64"/>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thick">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64"/>
      </left>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n">
        <color indexed="8"/>
      </left>
      <right style="thin">
        <color indexed="8"/>
      </right>
      <top/>
      <bottom/>
      <diagonal/>
    </border>
    <border>
      <left style="thin">
        <color indexed="8"/>
      </left>
      <right style="thin">
        <color indexed="64"/>
      </right>
      <top/>
      <bottom/>
      <diagonal/>
    </border>
    <border>
      <left/>
      <right/>
      <top/>
      <bottom style="medium">
        <color indexed="64"/>
      </bottom>
      <diagonal/>
    </border>
    <border>
      <left style="thick">
        <color indexed="64"/>
      </left>
      <right/>
      <top/>
      <bottom/>
      <diagonal/>
    </border>
    <border>
      <left style="thin">
        <color indexed="64"/>
      </left>
      <right/>
      <top/>
      <bottom style="thick">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8"/>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ck">
        <color indexed="64"/>
      </left>
      <right style="thin">
        <color indexed="8"/>
      </right>
      <top style="thin">
        <color indexed="8"/>
      </top>
      <bottom style="thin">
        <color indexed="8"/>
      </bottom>
      <diagonal/>
    </border>
    <border diagonalUp="1" diagonalDown="1">
      <left/>
      <right/>
      <top style="mediumDashDot">
        <color indexed="64"/>
      </top>
      <bottom style="mediumDashDot">
        <color indexed="64"/>
      </bottom>
      <diagonal style="mediumDashDot">
        <color indexed="64"/>
      </diagonal>
    </border>
    <border diagonalUp="1" diagonalDown="1">
      <left/>
      <right style="mediumDashDot">
        <color indexed="64"/>
      </right>
      <top style="mediumDashDot">
        <color indexed="64"/>
      </top>
      <bottom style="mediumDashDot">
        <color indexed="64"/>
      </bottom>
      <diagonal style="mediumDashDot">
        <color indexed="64"/>
      </diagonal>
    </border>
    <border>
      <left/>
      <right/>
      <top style="mediumDashDot">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diagonalUp="1" diagonalDown="1">
      <left style="mediumDashDot">
        <color indexed="64"/>
      </left>
      <right/>
      <top style="mediumDashDot">
        <color indexed="64"/>
      </top>
      <bottom style="mediumDashDot">
        <color indexed="64"/>
      </bottom>
      <diagonal style="mediumDashDot">
        <color indexed="64"/>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n">
        <color indexed="64"/>
      </right>
      <top/>
      <bottom style="thick">
        <color indexed="64"/>
      </bottom>
      <diagonal/>
    </border>
    <border>
      <left/>
      <right style="thick">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8"/>
      </left>
      <right/>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8"/>
      </right>
      <top style="thin">
        <color indexed="64"/>
      </top>
      <bottom style="medium">
        <color indexed="64"/>
      </bottom>
      <diagonal/>
    </border>
    <border>
      <left/>
      <right style="thin">
        <color indexed="8"/>
      </right>
      <top/>
      <bottom style="medium">
        <color indexed="8"/>
      </bottom>
      <diagonal/>
    </border>
    <border>
      <left/>
      <right style="medium">
        <color indexed="8"/>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64"/>
      </left>
      <right style="thin">
        <color indexed="8"/>
      </right>
      <top style="medium">
        <color indexed="8"/>
      </top>
      <bottom style="thin">
        <color indexed="8"/>
      </bottom>
      <diagonal/>
    </border>
    <border>
      <left style="thick">
        <color indexed="64"/>
      </left>
      <right/>
      <top style="thick">
        <color indexed="64"/>
      </top>
      <bottom/>
      <diagonal/>
    </border>
    <border>
      <left/>
      <right style="thick">
        <color indexed="64"/>
      </right>
      <top style="thick">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64"/>
      </top>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8"/>
      </right>
      <top/>
      <bottom style="thin">
        <color indexed="64"/>
      </bottom>
      <diagonal/>
    </border>
    <border>
      <left style="medium">
        <color indexed="8"/>
      </left>
      <right/>
      <top/>
      <bottom style="thin">
        <color indexed="8"/>
      </bottom>
      <diagonal/>
    </border>
    <border>
      <left style="thin">
        <color indexed="64"/>
      </left>
      <right/>
      <top/>
      <bottom style="thin">
        <color indexed="8"/>
      </bottom>
      <diagonal/>
    </border>
    <border>
      <left/>
      <right style="medium">
        <color indexed="8"/>
      </right>
      <top/>
      <bottom style="thin">
        <color indexed="8"/>
      </bottom>
      <diagonal/>
    </border>
    <border>
      <left/>
      <right style="medium">
        <color indexed="64"/>
      </right>
      <top style="thin">
        <color indexed="64"/>
      </top>
      <bottom style="thick">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indexed="8"/>
      </top>
      <bottom/>
      <diagonal/>
    </border>
    <border>
      <left/>
      <right style="medium">
        <color indexed="64"/>
      </right>
      <top style="medium">
        <color indexed="8"/>
      </top>
      <bottom/>
      <diagonal/>
    </border>
    <border>
      <left/>
      <right/>
      <top style="medium">
        <color indexed="64"/>
      </top>
      <bottom style="medium">
        <color indexed="64"/>
      </bottom>
      <diagonal/>
    </border>
  </borders>
  <cellStyleXfs count="1">
    <xf numFmtId="0" fontId="0" fillId="0" borderId="0"/>
  </cellStyleXfs>
  <cellXfs count="529">
    <xf numFmtId="0" fontId="0" fillId="0" borderId="0" xfId="0"/>
    <xf numFmtId="0" fontId="2" fillId="0" borderId="0" xfId="0" applyFont="1" applyProtection="1"/>
    <xf numFmtId="0" fontId="4" fillId="0" borderId="0" xfId="0" applyFont="1" applyProtection="1"/>
    <xf numFmtId="0" fontId="3" fillId="0" borderId="0" xfId="0" applyFont="1" applyProtection="1"/>
    <xf numFmtId="0" fontId="5" fillId="0" borderId="0" xfId="0" applyFont="1" applyProtection="1"/>
    <xf numFmtId="0" fontId="7" fillId="0" borderId="0" xfId="0" applyFont="1"/>
    <xf numFmtId="0" fontId="1" fillId="0" borderId="0" xfId="0" applyFont="1"/>
    <xf numFmtId="0" fontId="8" fillId="0" borderId="0" xfId="0" applyFont="1"/>
    <xf numFmtId="0" fontId="9" fillId="0" borderId="0" xfId="0" applyFont="1"/>
    <xf numFmtId="0" fontId="8" fillId="0" borderId="0" xfId="0" applyFont="1" applyBorder="1" applyAlignment="1">
      <alignment horizontal="right"/>
    </xf>
    <xf numFmtId="0" fontId="8" fillId="0" borderId="1" xfId="0" applyFont="1" applyBorder="1"/>
    <xf numFmtId="0" fontId="8" fillId="0" borderId="0" xfId="0" applyFont="1" applyBorder="1" applyAlignment="1">
      <alignment horizontal="left"/>
    </xf>
    <xf numFmtId="0" fontId="8" fillId="0" borderId="0" xfId="0" applyFont="1" applyBorder="1" applyAlignment="1">
      <alignment horizontal="center"/>
    </xf>
    <xf numFmtId="0" fontId="8" fillId="0" borderId="2" xfId="0" applyFont="1" applyFill="1" applyBorder="1" applyProtection="1"/>
    <xf numFmtId="0" fontId="8" fillId="0" borderId="3" xfId="0" applyFont="1" applyBorder="1"/>
    <xf numFmtId="0" fontId="8" fillId="0" borderId="0" xfId="0" applyFont="1" applyBorder="1"/>
    <xf numFmtId="0" fontId="11" fillId="0" borderId="0" xfId="0" applyFont="1" applyBorder="1"/>
    <xf numFmtId="0" fontId="9" fillId="0" borderId="0" xfId="0" applyFont="1" applyBorder="1"/>
    <xf numFmtId="0" fontId="9" fillId="0" borderId="1" xfId="0" applyFont="1" applyBorder="1"/>
    <xf numFmtId="0" fontId="8" fillId="0" borderId="0" xfId="0" applyFont="1" applyProtection="1"/>
    <xf numFmtId="0" fontId="8" fillId="0" borderId="0" xfId="0" applyFont="1" applyBorder="1" applyAlignment="1" applyProtection="1">
      <alignment horizontal="center"/>
    </xf>
    <xf numFmtId="0" fontId="9" fillId="0" borderId="0" xfId="0" applyFont="1" applyProtection="1"/>
    <xf numFmtId="0" fontId="9" fillId="0" borderId="0" xfId="0" applyFont="1" applyBorder="1" applyProtection="1"/>
    <xf numFmtId="0" fontId="9" fillId="0" borderId="0" xfId="0" applyFont="1" applyBorder="1" applyAlignment="1" applyProtection="1">
      <alignment horizontal="center"/>
    </xf>
    <xf numFmtId="0" fontId="8" fillId="0" borderId="0" xfId="0" applyFont="1" applyBorder="1" applyAlignment="1" applyProtection="1"/>
    <xf numFmtId="0" fontId="10" fillId="0" borderId="0" xfId="0" applyFont="1" applyBorder="1" applyAlignment="1" applyProtection="1">
      <alignment horizontal="center"/>
    </xf>
    <xf numFmtId="165" fontId="8" fillId="0" borderId="0" xfId="0" applyNumberFormat="1" applyFont="1" applyBorder="1" applyAlignment="1" applyProtection="1">
      <alignment horizontal="center"/>
    </xf>
    <xf numFmtId="0" fontId="9" fillId="0" borderId="0" xfId="0" applyFont="1" applyAlignment="1" applyProtection="1"/>
    <xf numFmtId="0" fontId="8" fillId="0" borderId="0" xfId="0" applyFont="1" applyFill="1" applyBorder="1" applyAlignment="1" applyProtection="1">
      <alignment horizontal="center"/>
    </xf>
    <xf numFmtId="0" fontId="8" fillId="0" borderId="0" xfId="0" applyFont="1" applyFill="1" applyBorder="1" applyAlignment="1" applyProtection="1"/>
    <xf numFmtId="0" fontId="8" fillId="0" borderId="0" xfId="0" applyFont="1" applyAlignment="1"/>
    <xf numFmtId="0" fontId="2" fillId="0" borderId="0" xfId="0" applyFont="1"/>
    <xf numFmtId="0" fontId="4" fillId="0" borderId="0" xfId="0" applyFont="1"/>
    <xf numFmtId="3" fontId="7" fillId="0" borderId="0" xfId="0" applyNumberFormat="1" applyFont="1"/>
    <xf numFmtId="0" fontId="7" fillId="0" borderId="4" xfId="0" applyFont="1" applyBorder="1"/>
    <xf numFmtId="0" fontId="8" fillId="0" borderId="4" xfId="0" applyFont="1" applyBorder="1" applyAlignment="1">
      <alignment horizontal="right"/>
    </xf>
    <xf numFmtId="0" fontId="7" fillId="0" borderId="0" xfId="0" applyFont="1" applyBorder="1"/>
    <xf numFmtId="2" fontId="8" fillId="0" borderId="0" xfId="0" applyNumberFormat="1" applyFont="1" applyBorder="1" applyAlignment="1"/>
    <xf numFmtId="0" fontId="7" fillId="0" borderId="5" xfId="0" applyFont="1" applyBorder="1"/>
    <xf numFmtId="0" fontId="7" fillId="0" borderId="6" xfId="0" applyFont="1" applyBorder="1"/>
    <xf numFmtId="0" fontId="8" fillId="0" borderId="6" xfId="0" applyFont="1" applyBorder="1" applyAlignment="1">
      <alignment horizontal="right"/>
    </xf>
    <xf numFmtId="3" fontId="8" fillId="0" borderId="6" xfId="0" applyNumberFormat="1" applyFont="1" applyBorder="1" applyAlignment="1">
      <alignment horizontal="center"/>
    </xf>
    <xf numFmtId="3" fontId="8" fillId="0" borderId="5" xfId="0" applyNumberFormat="1" applyFont="1" applyBorder="1" applyAlignment="1">
      <alignment horizontal="center"/>
    </xf>
    <xf numFmtId="0" fontId="8" fillId="0" borderId="5" xfId="0" applyFont="1" applyBorder="1" applyAlignment="1">
      <alignment horizontal="right"/>
    </xf>
    <xf numFmtId="2" fontId="8" fillId="0" borderId="5" xfId="0" applyNumberFormat="1" applyFont="1" applyBorder="1" applyAlignment="1"/>
    <xf numFmtId="0" fontId="1" fillId="0" borderId="5" xfId="0" applyFont="1" applyBorder="1"/>
    <xf numFmtId="3" fontId="8" fillId="0" borderId="0" xfId="0" applyNumberFormat="1" applyFont="1" applyBorder="1" applyAlignment="1">
      <alignment horizontal="center"/>
    </xf>
    <xf numFmtId="0" fontId="1" fillId="0" borderId="0" xfId="0" applyFont="1" applyBorder="1"/>
    <xf numFmtId="0" fontId="7" fillId="0" borderId="7" xfId="0" applyFont="1" applyBorder="1"/>
    <xf numFmtId="0" fontId="8" fillId="0" borderId="7" xfId="0" applyFont="1" applyBorder="1"/>
    <xf numFmtId="0" fontId="7" fillId="0" borderId="8" xfId="0" applyFont="1" applyBorder="1"/>
    <xf numFmtId="0" fontId="15" fillId="0" borderId="0" xfId="0" applyFont="1"/>
    <xf numFmtId="0" fontId="16" fillId="0" borderId="0" xfId="0" applyFont="1" applyBorder="1" applyAlignment="1">
      <alignment horizontal="center"/>
    </xf>
    <xf numFmtId="0" fontId="17" fillId="0" borderId="0" xfId="0" applyFont="1"/>
    <xf numFmtId="0" fontId="15" fillId="0" borderId="0" xfId="0" applyFont="1" applyBorder="1" applyAlignment="1"/>
    <xf numFmtId="0" fontId="13" fillId="0" borderId="0" xfId="0" applyFont="1" applyBorder="1"/>
    <xf numFmtId="0" fontId="13" fillId="0" borderId="0" xfId="0" applyFont="1"/>
    <xf numFmtId="0" fontId="10" fillId="0" borderId="0" xfId="0" applyFont="1"/>
    <xf numFmtId="0" fontId="19" fillId="0" borderId="0" xfId="0" applyFont="1"/>
    <xf numFmtId="0" fontId="20" fillId="0" borderId="9" xfId="0" applyFont="1" applyBorder="1" applyAlignment="1" applyProtection="1">
      <alignment horizontal="center"/>
    </xf>
    <xf numFmtId="0" fontId="20" fillId="0" borderId="10" xfId="0" applyFont="1" applyBorder="1" applyAlignment="1" applyProtection="1">
      <alignment horizontal="center"/>
    </xf>
    <xf numFmtId="1" fontId="21" fillId="0" borderId="3" xfId="0" applyNumberFormat="1" applyFont="1" applyBorder="1" applyAlignment="1" applyProtection="1">
      <alignment horizontal="right"/>
    </xf>
    <xf numFmtId="1" fontId="22" fillId="2" borderId="1" xfId="0" applyNumberFormat="1" applyFont="1" applyFill="1" applyBorder="1" applyAlignment="1" applyProtection="1">
      <alignment horizontal="left"/>
    </xf>
    <xf numFmtId="0" fontId="1" fillId="0" borderId="11" xfId="0" applyFont="1" applyBorder="1" applyAlignment="1" applyProtection="1">
      <alignment horizontal="center"/>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xf numFmtId="0" fontId="7" fillId="0" borderId="14" xfId="0" applyFont="1" applyBorder="1" applyAlignment="1"/>
    <xf numFmtId="0" fontId="7" fillId="0" borderId="15" xfId="0" applyFont="1" applyBorder="1" applyAlignment="1">
      <alignment horizontal="center" vertical="top" wrapText="1"/>
    </xf>
    <xf numFmtId="0" fontId="10" fillId="0" borderId="0" xfId="0" applyFont="1" applyBorder="1" applyAlignment="1" applyProtection="1"/>
    <xf numFmtId="0" fontId="10" fillId="0" borderId="16" xfId="0" applyFont="1" applyBorder="1" applyAlignment="1" applyProtection="1"/>
    <xf numFmtId="0" fontId="10" fillId="0" borderId="17" xfId="0" applyFont="1" applyBorder="1" applyAlignment="1" applyProtection="1"/>
    <xf numFmtId="0" fontId="10" fillId="0" borderId="18" xfId="0" applyFont="1" applyBorder="1" applyAlignment="1" applyProtection="1"/>
    <xf numFmtId="0" fontId="8" fillId="0" borderId="25" xfId="0" applyFont="1" applyBorder="1" applyAlignment="1" applyProtection="1"/>
    <xf numFmtId="0" fontId="9" fillId="0" borderId="26" xfId="0" applyFont="1" applyBorder="1" applyProtection="1"/>
    <xf numFmtId="0" fontId="8" fillId="0" borderId="27" xfId="0" applyFont="1" applyBorder="1" applyAlignment="1" applyProtection="1"/>
    <xf numFmtId="0" fontId="9" fillId="0" borderId="27" xfId="0" applyFont="1" applyBorder="1" applyProtection="1"/>
    <xf numFmtId="0" fontId="7" fillId="0" borderId="28" xfId="0" applyFont="1" applyBorder="1"/>
    <xf numFmtId="0" fontId="10" fillId="0" borderId="29" xfId="0" applyFont="1" applyBorder="1" applyAlignment="1" applyProtection="1"/>
    <xf numFmtId="0" fontId="10" fillId="0" borderId="16" xfId="0" applyFont="1" applyBorder="1" applyAlignment="1" applyProtection="1">
      <alignment horizontal="center"/>
    </xf>
    <xf numFmtId="0" fontId="23" fillId="0" borderId="0" xfId="0" applyFont="1" applyAlignment="1"/>
    <xf numFmtId="0" fontId="10" fillId="0" borderId="0" xfId="0" applyFont="1" applyAlignment="1"/>
    <xf numFmtId="0" fontId="20" fillId="0" borderId="9" xfId="0" applyFont="1" applyBorder="1" applyAlignment="1" applyProtection="1">
      <alignment horizontal="center"/>
    </xf>
    <xf numFmtId="0" fontId="20" fillId="0" borderId="47" xfId="0" applyFont="1" applyBorder="1" applyAlignment="1" applyProtection="1">
      <alignment horizontal="center"/>
    </xf>
    <xf numFmtId="0" fontId="20" fillId="0" borderId="48" xfId="0" applyFont="1" applyBorder="1" applyAlignment="1" applyProtection="1">
      <alignment horizontal="center"/>
    </xf>
    <xf numFmtId="0" fontId="20" fillId="0" borderId="49" xfId="0" applyFont="1" applyBorder="1" applyAlignment="1" applyProtection="1">
      <alignment horizontal="center"/>
    </xf>
    <xf numFmtId="0" fontId="20" fillId="0" borderId="10" xfId="0" applyFont="1" applyBorder="1" applyAlignment="1" applyProtection="1">
      <alignment horizontal="center"/>
    </xf>
    <xf numFmtId="0" fontId="8" fillId="0" borderId="3" xfId="0" applyFont="1" applyBorder="1" applyAlignment="1" applyProtection="1">
      <alignment horizontal="center"/>
    </xf>
    <xf numFmtId="0" fontId="8" fillId="0" borderId="0" xfId="0" applyFont="1" applyBorder="1" applyAlignment="1" applyProtection="1">
      <alignment horizontal="center"/>
    </xf>
    <xf numFmtId="0" fontId="8" fillId="0" borderId="1" xfId="0" applyFont="1" applyBorder="1" applyAlignment="1" applyProtection="1">
      <alignment horizontal="center"/>
    </xf>
    <xf numFmtId="1" fontId="20" fillId="0" borderId="3" xfId="0" applyNumberFormat="1" applyFont="1" applyBorder="1" applyAlignment="1" applyProtection="1">
      <alignment horizontal="center"/>
    </xf>
    <xf numFmtId="1" fontId="21" fillId="0" borderId="0" xfId="0" applyNumberFormat="1" applyFont="1" applyBorder="1" applyAlignment="1" applyProtection="1">
      <alignment horizontal="center"/>
    </xf>
    <xf numFmtId="1" fontId="21" fillId="0" borderId="1" xfId="0" applyNumberFormat="1" applyFont="1" applyBorder="1" applyAlignment="1" applyProtection="1">
      <alignment horizontal="center"/>
    </xf>
    <xf numFmtId="0" fontId="20" fillId="0" borderId="19" xfId="0" applyFont="1" applyFill="1" applyBorder="1" applyAlignment="1" applyProtection="1">
      <alignment horizontal="center"/>
    </xf>
    <xf numFmtId="0" fontId="20" fillId="0" borderId="20" xfId="0" applyFont="1" applyFill="1" applyBorder="1" applyAlignment="1" applyProtection="1">
      <alignment horizontal="center"/>
    </xf>
    <xf numFmtId="0" fontId="1" fillId="0" borderId="19" xfId="0" applyFont="1" applyBorder="1" applyAlignment="1" applyProtection="1">
      <alignment horizontal="center"/>
    </xf>
    <xf numFmtId="0" fontId="1" fillId="0" borderId="42" xfId="0" applyFont="1" applyBorder="1" applyAlignment="1" applyProtection="1">
      <alignment horizontal="center"/>
    </xf>
    <xf numFmtId="0" fontId="7" fillId="0" borderId="43" xfId="0" applyFont="1" applyBorder="1" applyAlignment="1">
      <alignment horizontal="center" vertical="top" wrapText="1"/>
    </xf>
    <xf numFmtId="0" fontId="7" fillId="0" borderId="44" xfId="0" applyFont="1" applyBorder="1" applyAlignment="1">
      <alignment horizontal="center" vertical="top" wrapText="1"/>
    </xf>
    <xf numFmtId="0" fontId="7" fillId="0" borderId="45" xfId="0" applyFont="1" applyBorder="1" applyAlignment="1">
      <alignment horizontal="center" vertical="top" wrapText="1"/>
    </xf>
    <xf numFmtId="0" fontId="7" fillId="0" borderId="7" xfId="0" applyFont="1" applyBorder="1" applyAlignment="1">
      <alignment vertical="top" wrapText="1"/>
    </xf>
    <xf numFmtId="0" fontId="7" fillId="0" borderId="38" xfId="0" applyFont="1" applyBorder="1" applyAlignment="1">
      <alignment vertical="top" wrapText="1"/>
    </xf>
    <xf numFmtId="0" fontId="7" fillId="0" borderId="39" xfId="0" applyFont="1" applyBorder="1" applyAlignment="1">
      <alignment vertical="top" wrapText="1"/>
    </xf>
    <xf numFmtId="0" fontId="7" fillId="0" borderId="46" xfId="0" applyFont="1" applyBorder="1" applyAlignment="1">
      <alignment horizontal="center" vertical="top" wrapText="1"/>
    </xf>
    <xf numFmtId="0" fontId="7" fillId="0" borderId="36" xfId="0" applyFont="1" applyBorder="1" applyAlignment="1">
      <alignment horizontal="center" vertical="top" wrapText="1"/>
    </xf>
    <xf numFmtId="0" fontId="7" fillId="0" borderId="15" xfId="0" applyFont="1" applyBorder="1" applyAlignment="1">
      <alignment horizontal="center" vertical="top" wrapText="1"/>
    </xf>
    <xf numFmtId="0" fontId="7" fillId="0" borderId="21" xfId="0" applyFont="1" applyBorder="1" applyAlignment="1">
      <alignment horizontal="center"/>
    </xf>
    <xf numFmtId="0" fontId="7" fillId="0" borderId="0" xfId="0" applyFont="1" applyBorder="1" applyAlignment="1">
      <alignment horizontal="center"/>
    </xf>
    <xf numFmtId="0" fontId="7" fillId="0" borderId="0" xfId="0" applyFont="1" applyBorder="1" applyAlignment="1">
      <alignment horizontal="left"/>
    </xf>
    <xf numFmtId="0" fontId="7" fillId="0" borderId="14" xfId="0" applyFont="1" applyBorder="1" applyAlignment="1">
      <alignment horizontal="left"/>
    </xf>
    <xf numFmtId="0" fontId="7" fillId="0" borderId="21" xfId="0" applyFont="1" applyBorder="1" applyAlignment="1">
      <alignment horizontal="center" vertical="top"/>
    </xf>
    <xf numFmtId="0" fontId="7" fillId="0" borderId="0" xfId="0" applyFont="1" applyBorder="1" applyAlignment="1">
      <alignment horizontal="center" vertical="top"/>
    </xf>
    <xf numFmtId="0" fontId="7" fillId="0" borderId="0" xfId="0" applyFont="1" applyBorder="1" applyAlignment="1">
      <alignment horizontal="left" vertical="top" wrapText="1"/>
    </xf>
    <xf numFmtId="0" fontId="7" fillId="0" borderId="14" xfId="0" applyFont="1" applyBorder="1" applyAlignment="1">
      <alignment horizontal="left" vertical="top" wrapText="1"/>
    </xf>
    <xf numFmtId="168" fontId="7" fillId="0" borderId="22" xfId="0" applyNumberFormat="1" applyFont="1" applyBorder="1" applyAlignment="1">
      <alignment horizontal="center" vertical="top" wrapText="1"/>
    </xf>
    <xf numFmtId="168" fontId="7" fillId="0" borderId="23" xfId="0" applyNumberFormat="1" applyFont="1" applyBorder="1" applyAlignment="1">
      <alignment horizontal="center" vertical="top" wrapText="1"/>
    </xf>
    <xf numFmtId="168" fontId="7" fillId="0" borderId="24" xfId="0" applyNumberFormat="1" applyFont="1" applyBorder="1" applyAlignment="1">
      <alignment horizontal="center" vertical="top" wrapText="1"/>
    </xf>
    <xf numFmtId="0" fontId="7" fillId="0" borderId="35" xfId="0" applyFont="1" applyBorder="1" applyAlignment="1">
      <alignment horizontal="center" vertical="top" wrapText="1"/>
    </xf>
    <xf numFmtId="0" fontId="7" fillId="0" borderId="37" xfId="0" applyFont="1" applyBorder="1" applyAlignment="1">
      <alignment horizontal="center" vertical="top" wrapText="1"/>
    </xf>
    <xf numFmtId="0" fontId="7" fillId="0" borderId="21" xfId="0" applyFont="1" applyBorder="1" applyAlignment="1">
      <alignment vertical="top" wrapText="1"/>
    </xf>
    <xf numFmtId="0" fontId="7" fillId="0" borderId="0" xfId="0" applyFont="1" applyBorder="1" applyAlignment="1">
      <alignment vertical="top" wrapText="1"/>
    </xf>
    <xf numFmtId="0" fontId="7" fillId="0" borderId="14" xfId="0" applyFont="1" applyBorder="1" applyAlignment="1">
      <alignment vertical="top" wrapText="1"/>
    </xf>
    <xf numFmtId="0" fontId="7" fillId="0" borderId="21" xfId="0" applyFont="1" applyBorder="1" applyAlignment="1">
      <alignment horizontal="right" vertical="top"/>
    </xf>
    <xf numFmtId="0" fontId="7" fillId="0" borderId="0" xfId="0" applyFont="1" applyBorder="1" applyAlignment="1">
      <alignment horizontal="right" vertical="top"/>
    </xf>
    <xf numFmtId="0" fontId="7" fillId="0" borderId="30" xfId="0" applyFont="1" applyBorder="1" applyAlignment="1">
      <alignment horizontal="right" vertical="top"/>
    </xf>
    <xf numFmtId="0" fontId="7" fillId="0" borderId="31" xfId="0" applyFont="1" applyBorder="1" applyAlignment="1">
      <alignment horizontal="right" vertical="top"/>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13" xfId="0" applyFont="1" applyBorder="1" applyAlignment="1">
      <alignment horizontal="center" vertical="top" wrapText="1"/>
    </xf>
    <xf numFmtId="0" fontId="7" fillId="0" borderId="40" xfId="0" applyFont="1" applyBorder="1" applyAlignment="1">
      <alignment vertical="top" wrapText="1"/>
    </xf>
    <xf numFmtId="0" fontId="7" fillId="0" borderId="4" xfId="0" applyFont="1" applyBorder="1" applyAlignment="1">
      <alignment vertical="top" wrapText="1"/>
    </xf>
    <xf numFmtId="0" fontId="7" fillId="0" borderId="41"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32" xfId="0" applyFont="1" applyBorder="1" applyAlignment="1">
      <alignment vertical="top" wrapText="1"/>
    </xf>
    <xf numFmtId="0" fontId="7" fillId="0" borderId="33" xfId="0" applyFont="1" applyBorder="1" applyAlignment="1">
      <alignment vertical="top" wrapText="1"/>
    </xf>
    <xf numFmtId="0" fontId="7" fillId="0" borderId="27" xfId="0" applyFont="1" applyBorder="1" applyAlignment="1">
      <alignment vertical="top" wrapText="1"/>
    </xf>
    <xf numFmtId="0" fontId="7" fillId="0" borderId="34" xfId="0" applyFont="1" applyBorder="1" applyAlignment="1">
      <alignment vertical="top" wrapText="1"/>
    </xf>
    <xf numFmtId="0" fontId="8" fillId="0" borderId="47" xfId="0" applyFont="1" applyBorder="1" applyAlignment="1">
      <alignment horizontal="center"/>
    </xf>
    <xf numFmtId="0" fontId="8" fillId="0" borderId="48" xfId="0" applyFont="1" applyBorder="1" applyAlignment="1">
      <alignment horizontal="center"/>
    </xf>
    <xf numFmtId="0" fontId="8" fillId="0" borderId="49" xfId="0" applyFont="1" applyBorder="1" applyAlignment="1">
      <alignment horizontal="center"/>
    </xf>
    <xf numFmtId="0" fontId="2" fillId="0" borderId="47" xfId="0" applyFont="1" applyBorder="1" applyAlignment="1" applyProtection="1">
      <alignment horizontal="center"/>
    </xf>
    <xf numFmtId="0" fontId="2" fillId="0" borderId="48" xfId="0" applyFont="1" applyBorder="1" applyAlignment="1" applyProtection="1">
      <alignment horizontal="center"/>
    </xf>
    <xf numFmtId="0" fontId="2" fillId="0" borderId="49" xfId="0" applyFont="1" applyBorder="1" applyAlignment="1" applyProtection="1">
      <alignment horizontal="center"/>
    </xf>
    <xf numFmtId="0" fontId="1" fillId="0" borderId="48" xfId="0" applyFont="1" applyBorder="1" applyAlignment="1">
      <alignment horizontal="center"/>
    </xf>
    <xf numFmtId="0" fontId="1" fillId="0" borderId="49" xfId="0" applyFont="1" applyBorder="1" applyAlignment="1">
      <alignment horizontal="center"/>
    </xf>
    <xf numFmtId="0" fontId="3" fillId="0" borderId="9" xfId="0" applyFont="1" applyBorder="1" applyAlignment="1" applyProtection="1">
      <alignment horizontal="center"/>
    </xf>
    <xf numFmtId="0" fontId="3" fillId="0" borderId="3" xfId="0" applyFont="1" applyBorder="1" applyAlignment="1" applyProtection="1">
      <alignment horizontal="center"/>
    </xf>
    <xf numFmtId="0" fontId="3" fillId="0" borderId="0" xfId="0" applyFont="1" applyBorder="1" applyAlignment="1" applyProtection="1">
      <alignment horizontal="center"/>
    </xf>
    <xf numFmtId="0" fontId="3" fillId="0" borderId="1" xfId="0" applyFont="1" applyBorder="1" applyAlignment="1" applyProtection="1">
      <alignment horizontal="center"/>
    </xf>
    <xf numFmtId="0" fontId="2" fillId="0" borderId="3" xfId="0" applyFont="1" applyBorder="1" applyAlignment="1" applyProtection="1">
      <alignment horizontal="center"/>
    </xf>
    <xf numFmtId="0" fontId="2" fillId="0" borderId="0" xfId="0" applyFont="1" applyBorder="1" applyAlignment="1" applyProtection="1">
      <alignment horizontal="center"/>
    </xf>
    <xf numFmtId="0" fontId="1" fillId="0" borderId="0" xfId="0" applyFont="1" applyAlignment="1">
      <alignment horizontal="center"/>
    </xf>
    <xf numFmtId="0" fontId="1" fillId="0" borderId="1" xfId="0" applyFont="1" applyBorder="1" applyAlignment="1">
      <alignment horizontal="center"/>
    </xf>
    <xf numFmtId="0" fontId="3" fillId="0" borderId="10" xfId="0" applyFont="1" applyBorder="1" applyAlignment="1" applyProtection="1">
      <alignment horizontal="center"/>
    </xf>
    <xf numFmtId="0" fontId="7" fillId="0" borderId="19" xfId="0" applyFont="1" applyBorder="1" applyAlignment="1">
      <alignment horizontal="center"/>
    </xf>
    <xf numFmtId="0" fontId="7" fillId="0" borderId="42" xfId="0" applyFont="1" applyBorder="1" applyAlignment="1">
      <alignment horizontal="center"/>
    </xf>
    <xf numFmtId="0" fontId="7" fillId="0" borderId="20" xfId="0" applyFont="1" applyBorder="1" applyAlignment="1">
      <alignment horizontal="center"/>
    </xf>
    <xf numFmtId="0" fontId="7" fillId="0" borderId="11" xfId="0" applyFont="1" applyBorder="1" applyAlignment="1">
      <alignment horizontal="center"/>
    </xf>
    <xf numFmtId="0" fontId="1" fillId="0" borderId="11" xfId="0" applyFont="1" applyBorder="1" applyAlignment="1">
      <alignment horizontal="center"/>
    </xf>
    <xf numFmtId="1" fontId="6" fillId="0" borderId="3" xfId="0" applyNumberFormat="1" applyFont="1" applyBorder="1" applyAlignment="1" applyProtection="1">
      <alignment horizontal="right"/>
    </xf>
    <xf numFmtId="1" fontId="6" fillId="0" borderId="0" xfId="0" applyNumberFormat="1" applyFont="1" applyBorder="1" applyAlignment="1" applyProtection="1">
      <alignment horizontal="right"/>
    </xf>
    <xf numFmtId="1" fontId="6" fillId="3" borderId="27" xfId="0" applyNumberFormat="1" applyFont="1" applyFill="1" applyBorder="1" applyAlignment="1" applyProtection="1">
      <alignment horizontal="left"/>
      <protection locked="0"/>
    </xf>
    <xf numFmtId="1" fontId="6" fillId="0" borderId="0" xfId="0" applyNumberFormat="1" applyFont="1" applyBorder="1" applyAlignment="1" applyProtection="1">
      <alignment horizontal="center"/>
    </xf>
    <xf numFmtId="1" fontId="6" fillId="0" borderId="1" xfId="0" applyNumberFormat="1" applyFont="1" applyBorder="1" applyAlignment="1" applyProtection="1">
      <alignment horizontal="center"/>
    </xf>
    <xf numFmtId="0" fontId="8" fillId="6" borderId="131" xfId="0" applyFont="1" applyFill="1" applyBorder="1" applyAlignment="1" applyProtection="1">
      <alignment horizontal="left"/>
      <protection locked="0"/>
    </xf>
    <xf numFmtId="0" fontId="8" fillId="6" borderId="132" xfId="0" applyFont="1" applyFill="1" applyBorder="1" applyAlignment="1" applyProtection="1">
      <alignment horizontal="left"/>
      <protection locked="0"/>
    </xf>
    <xf numFmtId="0" fontId="8" fillId="0" borderId="3" xfId="0" applyFont="1" applyBorder="1" applyAlignment="1">
      <alignment horizontal="left"/>
    </xf>
    <xf numFmtId="0" fontId="8" fillId="0" borderId="0" xfId="0" applyFont="1" applyBorder="1" applyAlignment="1">
      <alignment horizontal="left"/>
    </xf>
    <xf numFmtId="0" fontId="8" fillId="0" borderId="1" xfId="0" applyFont="1" applyBorder="1" applyAlignment="1">
      <alignment horizontal="left"/>
    </xf>
    <xf numFmtId="0" fontId="9" fillId="0" borderId="150" xfId="0" applyFont="1" applyBorder="1" applyAlignment="1">
      <alignment horizontal="center"/>
    </xf>
    <xf numFmtId="0" fontId="9" fillId="0" borderId="151" xfId="0" applyFont="1" applyBorder="1" applyAlignment="1">
      <alignment horizontal="center"/>
    </xf>
    <xf numFmtId="0" fontId="9" fillId="0" borderId="152" xfId="0" applyFont="1" applyBorder="1" applyAlignment="1">
      <alignment horizontal="center"/>
    </xf>
    <xf numFmtId="0" fontId="10" fillId="4" borderId="153" xfId="0" applyFont="1" applyFill="1" applyBorder="1" applyAlignment="1">
      <alignment horizontal="center"/>
    </xf>
    <xf numFmtId="0" fontId="10" fillId="4" borderId="48" xfId="0" applyFont="1" applyFill="1" applyBorder="1" applyAlignment="1">
      <alignment horizontal="center"/>
    </xf>
    <xf numFmtId="0" fontId="10" fillId="4" borderId="154" xfId="0" applyFont="1" applyFill="1" applyBorder="1" applyAlignment="1">
      <alignment horizontal="center"/>
    </xf>
    <xf numFmtId="0" fontId="10" fillId="3" borderId="153" xfId="0" applyFont="1" applyFill="1" applyBorder="1" applyAlignment="1">
      <alignment horizontal="center"/>
    </xf>
    <xf numFmtId="0" fontId="10" fillId="3" borderId="48" xfId="0" applyFont="1" applyFill="1" applyBorder="1" applyAlignment="1">
      <alignment horizontal="center"/>
    </xf>
    <xf numFmtId="0" fontId="10" fillId="3" borderId="154" xfId="0" applyFont="1" applyFill="1" applyBorder="1" applyAlignment="1">
      <alignment horizontal="center"/>
    </xf>
    <xf numFmtId="0" fontId="10" fillId="5" borderId="153" xfId="0" applyFont="1" applyFill="1" applyBorder="1" applyAlignment="1">
      <alignment horizontal="center"/>
    </xf>
    <xf numFmtId="0" fontId="10" fillId="5" borderId="48" xfId="0" applyFont="1" applyFill="1" applyBorder="1" applyAlignment="1">
      <alignment horizontal="center"/>
    </xf>
    <xf numFmtId="0" fontId="10" fillId="5" borderId="49" xfId="0" applyFont="1" applyFill="1" applyBorder="1" applyAlignment="1">
      <alignment horizontal="center"/>
    </xf>
    <xf numFmtId="0" fontId="8" fillId="0" borderId="3" xfId="0" applyFont="1" applyBorder="1" applyAlignment="1"/>
    <xf numFmtId="0" fontId="8" fillId="0" borderId="0" xfId="0" applyFont="1" applyBorder="1" applyAlignment="1"/>
    <xf numFmtId="0" fontId="8" fillId="0" borderId="1" xfId="0" applyFont="1" applyBorder="1" applyAlignment="1"/>
    <xf numFmtId="0" fontId="8" fillId="0" borderId="3" xfId="0" applyFont="1" applyBorder="1" applyAlignment="1">
      <alignment horizontal="right"/>
    </xf>
    <xf numFmtId="0" fontId="8" fillId="0" borderId="0" xfId="0" applyFont="1" applyBorder="1" applyAlignment="1">
      <alignment horizontal="right"/>
    </xf>
    <xf numFmtId="0" fontId="8" fillId="3" borderId="27" xfId="0" applyFont="1" applyFill="1" applyBorder="1" applyAlignment="1" applyProtection="1"/>
    <xf numFmtId="0" fontId="8" fillId="7" borderId="27" xfId="0" applyFont="1" applyFill="1" applyBorder="1" applyAlignment="1" applyProtection="1">
      <alignment horizontal="left"/>
      <protection locked="0"/>
    </xf>
    <xf numFmtId="0" fontId="8" fillId="0" borderId="73" xfId="0" applyFont="1" applyBorder="1" applyAlignment="1">
      <alignment horizontal="right"/>
    </xf>
    <xf numFmtId="0" fontId="8" fillId="3" borderId="155" xfId="0" applyFont="1" applyFill="1" applyBorder="1" applyAlignment="1" applyProtection="1">
      <alignment horizontal="left"/>
      <protection locked="0"/>
    </xf>
    <xf numFmtId="0" fontId="8" fillId="0" borderId="67" xfId="0" applyFont="1" applyFill="1" applyBorder="1" applyAlignment="1" applyProtection="1">
      <alignment horizontal="center"/>
    </xf>
    <xf numFmtId="0" fontId="8" fillId="0" borderId="38" xfId="0" applyFont="1" applyFill="1" applyBorder="1" applyAlignment="1" applyProtection="1">
      <alignment horizontal="center"/>
    </xf>
    <xf numFmtId="0" fontId="8" fillId="0" borderId="68" xfId="0" applyFont="1" applyFill="1" applyBorder="1" applyAlignment="1" applyProtection="1">
      <alignment horizontal="center"/>
    </xf>
    <xf numFmtId="0" fontId="8" fillId="0" borderId="17" xfId="0" applyFont="1" applyBorder="1" applyAlignment="1"/>
    <xf numFmtId="0" fontId="8" fillId="4" borderId="53" xfId="0" applyFont="1" applyFill="1" applyBorder="1" applyAlignment="1"/>
    <xf numFmtId="0" fontId="8" fillId="0" borderId="0" xfId="0" applyFont="1" applyFill="1" applyBorder="1" applyAlignment="1">
      <alignment horizontal="right"/>
    </xf>
    <xf numFmtId="0" fontId="8" fillId="6" borderId="67" xfId="0" applyFont="1" applyFill="1" applyBorder="1" applyAlignment="1" applyProtection="1">
      <alignment horizontal="center"/>
      <protection locked="0"/>
    </xf>
    <xf numFmtId="0" fontId="8" fillId="6" borderId="38" xfId="0" applyFont="1" applyFill="1" applyBorder="1" applyAlignment="1" applyProtection="1">
      <alignment horizontal="center"/>
      <protection locked="0"/>
    </xf>
    <xf numFmtId="0" fontId="8" fillId="6" borderId="68" xfId="0" applyFont="1" applyFill="1" applyBorder="1" applyAlignment="1" applyProtection="1">
      <alignment horizontal="center"/>
      <protection locked="0"/>
    </xf>
    <xf numFmtId="0" fontId="8" fillId="0" borderId="17" xfId="0" applyFont="1" applyBorder="1" applyAlignment="1">
      <alignment horizontal="right"/>
    </xf>
    <xf numFmtId="0" fontId="8" fillId="0" borderId="1" xfId="0" applyFont="1" applyBorder="1" applyAlignment="1">
      <alignment horizontal="right"/>
    </xf>
    <xf numFmtId="0" fontId="8" fillId="0" borderId="3"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31" xfId="0" applyFont="1" applyBorder="1" applyAlignment="1">
      <alignment horizontal="center"/>
    </xf>
    <xf numFmtId="0" fontId="8" fillId="4" borderId="131" xfId="0" applyFont="1" applyFill="1" applyBorder="1" applyAlignment="1" applyProtection="1">
      <alignment horizontal="left"/>
      <protection locked="0"/>
    </xf>
    <xf numFmtId="0" fontId="8" fillId="4" borderId="132" xfId="0" applyFont="1" applyFill="1" applyBorder="1" applyAlignment="1" applyProtection="1">
      <alignment horizontal="left"/>
      <protection locked="0"/>
    </xf>
    <xf numFmtId="0" fontId="8" fillId="0" borderId="17" xfId="0" applyFont="1" applyBorder="1" applyAlignment="1">
      <alignment horizontal="center"/>
    </xf>
    <xf numFmtId="0" fontId="8" fillId="0" borderId="19" xfId="0" applyFont="1" applyBorder="1" applyAlignment="1">
      <alignment horizontal="center"/>
    </xf>
    <xf numFmtId="0" fontId="8" fillId="0" borderId="42" xfId="0" applyFont="1" applyBorder="1" applyAlignment="1">
      <alignment horizontal="center"/>
    </xf>
    <xf numFmtId="0" fontId="8" fillId="0" borderId="20" xfId="0" applyFont="1" applyBorder="1" applyAlignment="1">
      <alignment horizontal="center"/>
    </xf>
    <xf numFmtId="0" fontId="8" fillId="4" borderId="31" xfId="0" applyFont="1" applyFill="1" applyBorder="1" applyAlignment="1" applyProtection="1">
      <alignment horizontal="center"/>
      <protection locked="0"/>
    </xf>
    <xf numFmtId="0" fontId="8" fillId="4" borderId="31" xfId="0" applyFont="1" applyFill="1" applyBorder="1" applyAlignment="1" applyProtection="1">
      <alignment horizontal="right"/>
      <protection locked="0"/>
    </xf>
    <xf numFmtId="0" fontId="9" fillId="0" borderId="3" xfId="0" applyFont="1" applyBorder="1" applyAlignment="1">
      <alignment horizontal="right"/>
    </xf>
    <xf numFmtId="0" fontId="9" fillId="0" borderId="0" xfId="0" applyFont="1" applyBorder="1" applyAlignment="1">
      <alignment horizontal="right"/>
    </xf>
    <xf numFmtId="3" fontId="8" fillId="4" borderId="31" xfId="0" applyNumberFormat="1" applyFont="1" applyFill="1" applyBorder="1" applyAlignment="1" applyProtection="1">
      <alignment horizontal="right"/>
      <protection locked="0"/>
    </xf>
    <xf numFmtId="0" fontId="9" fillId="0" borderId="0" xfId="0" applyFont="1" applyBorder="1" applyAlignment="1">
      <alignment horizontal="center"/>
    </xf>
    <xf numFmtId="0" fontId="9" fillId="0" borderId="1" xfId="0" applyFont="1" applyBorder="1" applyAlignment="1">
      <alignment horizontal="center"/>
    </xf>
    <xf numFmtId="0" fontId="8" fillId="4" borderId="38" xfId="0" applyFont="1" applyFill="1" applyBorder="1" applyAlignment="1" applyProtection="1">
      <alignment horizontal="center"/>
      <protection locked="0"/>
    </xf>
    <xf numFmtId="0" fontId="8" fillId="4" borderId="38" xfId="0" applyFont="1" applyFill="1" applyBorder="1" applyAlignment="1" applyProtection="1">
      <alignment horizontal="right"/>
      <protection locked="0"/>
    </xf>
    <xf numFmtId="3" fontId="8" fillId="5" borderId="90" xfId="0" applyNumberFormat="1" applyFont="1" applyFill="1" applyBorder="1" applyAlignment="1"/>
    <xf numFmtId="3" fontId="8" fillId="5" borderId="91" xfId="0" applyNumberFormat="1" applyFont="1" applyFill="1" applyBorder="1" applyAlignment="1"/>
    <xf numFmtId="3" fontId="8" fillId="5" borderId="149" xfId="0" applyNumberFormat="1" applyFont="1" applyFill="1" applyBorder="1" applyAlignment="1"/>
    <xf numFmtId="164" fontId="8" fillId="4" borderId="38" xfId="0" applyNumberFormat="1" applyFont="1" applyFill="1" applyBorder="1" applyAlignment="1" applyProtection="1">
      <alignment horizontal="right"/>
      <protection locked="0"/>
    </xf>
    <xf numFmtId="0" fontId="8" fillId="4" borderId="31" xfId="0" applyFont="1" applyFill="1" applyBorder="1" applyAlignment="1" applyProtection="1">
      <alignment horizontal="left"/>
      <protection locked="0"/>
    </xf>
    <xf numFmtId="0" fontId="8" fillId="0" borderId="38" xfId="0" applyFont="1" applyBorder="1" applyAlignment="1" applyProtection="1">
      <alignment horizontal="right"/>
      <protection locked="0"/>
    </xf>
    <xf numFmtId="0" fontId="11" fillId="0" borderId="19" xfId="0" applyFont="1" applyBorder="1" applyAlignment="1">
      <alignment horizontal="center"/>
    </xf>
    <xf numFmtId="0" fontId="11" fillId="0" borderId="42" xfId="0" applyFont="1" applyBorder="1" applyAlignment="1">
      <alignment horizontal="center"/>
    </xf>
    <xf numFmtId="0" fontId="11" fillId="0" borderId="20" xfId="0" applyFont="1" applyBorder="1" applyAlignment="1">
      <alignment horizontal="center"/>
    </xf>
    <xf numFmtId="0" fontId="8" fillId="0" borderId="3" xfId="0" applyFont="1" applyBorder="1" applyAlignment="1">
      <alignment horizontal="right" vertical="top"/>
    </xf>
    <xf numFmtId="0" fontId="8" fillId="0" borderId="0" xfId="0" applyFont="1" applyBorder="1" applyAlignment="1">
      <alignment horizontal="right" vertical="top"/>
    </xf>
    <xf numFmtId="0" fontId="8" fillId="4" borderId="38" xfId="0" applyFont="1" applyFill="1" applyBorder="1" applyAlignment="1" applyProtection="1">
      <protection locked="0"/>
    </xf>
    <xf numFmtId="0" fontId="8" fillId="3" borderId="31" xfId="0" applyFont="1" applyFill="1" applyBorder="1" applyAlignment="1" applyProtection="1">
      <alignment horizontal="center"/>
      <protection locked="0"/>
    </xf>
    <xf numFmtId="0" fontId="8" fillId="0" borderId="47" xfId="0" applyFont="1" applyBorder="1" applyAlignment="1" applyProtection="1">
      <alignment horizontal="center"/>
    </xf>
    <xf numFmtId="0" fontId="8" fillId="0" borderId="48" xfId="0" applyFont="1" applyBorder="1" applyAlignment="1" applyProtection="1">
      <alignment horizontal="center"/>
    </xf>
    <xf numFmtId="0" fontId="8" fillId="0" borderId="49" xfId="0" applyFont="1" applyBorder="1" applyAlignment="1" applyProtection="1">
      <alignment horizontal="center"/>
    </xf>
    <xf numFmtId="0" fontId="8" fillId="4" borderId="38" xfId="0" applyFont="1" applyFill="1" applyBorder="1" applyAlignment="1" applyProtection="1">
      <alignment horizontal="left"/>
      <protection locked="0"/>
    </xf>
    <xf numFmtId="0" fontId="8" fillId="0" borderId="146" xfId="0" applyFont="1" applyBorder="1" applyAlignment="1" applyProtection="1">
      <alignment horizontal="center"/>
    </xf>
    <xf numFmtId="0" fontId="8" fillId="0" borderId="143" xfId="0" applyFont="1" applyBorder="1" applyAlignment="1" applyProtection="1">
      <alignment horizontal="center"/>
    </xf>
    <xf numFmtId="0" fontId="8" fillId="0" borderId="147" xfId="0" applyFont="1" applyBorder="1" applyAlignment="1" applyProtection="1">
      <alignment horizontal="center"/>
    </xf>
    <xf numFmtId="0" fontId="8" fillId="0" borderId="144" xfId="0" applyFont="1" applyBorder="1" applyAlignment="1" applyProtection="1">
      <alignment horizontal="center"/>
    </xf>
    <xf numFmtId="0" fontId="8" fillId="0" borderId="142" xfId="0" applyFont="1" applyBorder="1" applyAlignment="1" applyProtection="1">
      <alignment horizontal="center"/>
    </xf>
    <xf numFmtId="0" fontId="8" fillId="0" borderId="148" xfId="0" applyFont="1" applyBorder="1" applyAlignment="1" applyProtection="1">
      <alignment horizontal="center"/>
    </xf>
    <xf numFmtId="0" fontId="8" fillId="0" borderId="140" xfId="0" applyFont="1" applyBorder="1" applyAlignment="1" applyProtection="1">
      <alignment horizontal="center"/>
    </xf>
    <xf numFmtId="0" fontId="8" fillId="0" borderId="141" xfId="0" applyFont="1" applyBorder="1" applyAlignment="1" applyProtection="1">
      <alignment horizontal="center"/>
    </xf>
    <xf numFmtId="0" fontId="8" fillId="0" borderId="131" xfId="0" applyFont="1" applyBorder="1" applyAlignment="1" applyProtection="1">
      <alignment horizontal="center"/>
    </xf>
    <xf numFmtId="0" fontId="8" fillId="0" borderId="31" xfId="0" applyFont="1" applyBorder="1" applyAlignment="1" applyProtection="1">
      <alignment horizontal="center"/>
    </xf>
    <xf numFmtId="0" fontId="8" fillId="0" borderId="132" xfId="0" applyFont="1" applyBorder="1" applyAlignment="1" applyProtection="1">
      <alignment horizontal="center"/>
    </xf>
    <xf numFmtId="0" fontId="8" fillId="0" borderId="145" xfId="0" applyFont="1" applyBorder="1" applyAlignment="1" applyProtection="1">
      <alignment horizontal="center"/>
    </xf>
    <xf numFmtId="0" fontId="8" fillId="0" borderId="138" xfId="0" applyFont="1" applyBorder="1" applyAlignment="1" applyProtection="1">
      <alignment horizontal="center"/>
    </xf>
    <xf numFmtId="0" fontId="8" fillId="0" borderId="125" xfId="0" applyFont="1" applyBorder="1" applyAlignment="1" applyProtection="1">
      <alignment horizontal="center"/>
    </xf>
    <xf numFmtId="0" fontId="8" fillId="0" borderId="126" xfId="0" applyFont="1" applyBorder="1" applyAlignment="1" applyProtection="1">
      <alignment horizontal="center"/>
    </xf>
    <xf numFmtId="0" fontId="8" fillId="0" borderId="124" xfId="0" applyFont="1" applyBorder="1" applyAlignment="1" applyProtection="1"/>
    <xf numFmtId="0" fontId="8" fillId="0" borderId="125" xfId="0" applyFont="1" applyBorder="1" applyAlignment="1" applyProtection="1"/>
    <xf numFmtId="0" fontId="8" fillId="0" borderId="126" xfId="0" applyFont="1" applyBorder="1" applyAlignment="1" applyProtection="1"/>
    <xf numFmtId="0" fontId="8" fillId="0" borderId="124" xfId="0" applyFont="1" applyBorder="1" applyAlignment="1" applyProtection="1">
      <alignment horizontal="center"/>
    </xf>
    <xf numFmtId="0" fontId="8" fillId="0" borderId="137" xfId="0" applyFont="1" applyBorder="1" applyAlignment="1" applyProtection="1"/>
    <xf numFmtId="0" fontId="8" fillId="0" borderId="139" xfId="0" applyFont="1" applyBorder="1" applyAlignment="1" applyProtection="1">
      <alignment horizontal="center"/>
    </xf>
    <xf numFmtId="0" fontId="8" fillId="0" borderId="78" xfId="0" applyFont="1" applyBorder="1" applyAlignment="1" applyProtection="1">
      <alignment horizontal="center"/>
    </xf>
    <xf numFmtId="0" fontId="8" fillId="0" borderId="67" xfId="0" applyFont="1" applyBorder="1" applyAlignment="1" applyProtection="1">
      <alignment horizontal="center"/>
    </xf>
    <xf numFmtId="0" fontId="8" fillId="0" borderId="38" xfId="0" applyFont="1" applyBorder="1" applyAlignment="1" applyProtection="1">
      <alignment horizontal="center"/>
    </xf>
    <xf numFmtId="0" fontId="8" fillId="0" borderId="68" xfId="0" applyFont="1" applyBorder="1" applyAlignment="1" applyProtection="1">
      <alignment horizontal="center"/>
    </xf>
    <xf numFmtId="0" fontId="8" fillId="0" borderId="107" xfId="0" applyFont="1" applyBorder="1" applyAlignment="1" applyProtection="1"/>
    <xf numFmtId="0" fontId="8" fillId="0" borderId="4" xfId="0" applyFont="1" applyBorder="1" applyAlignment="1" applyProtection="1"/>
    <xf numFmtId="0" fontId="8" fillId="0" borderId="136" xfId="0" applyFont="1" applyBorder="1" applyAlignment="1" applyProtection="1"/>
    <xf numFmtId="0" fontId="2" fillId="0" borderId="57" xfId="0" applyFont="1" applyBorder="1" applyAlignment="1">
      <alignment horizontal="center"/>
    </xf>
    <xf numFmtId="0" fontId="2" fillId="0" borderId="53" xfId="0" applyFont="1" applyBorder="1" applyAlignment="1">
      <alignment horizontal="center"/>
    </xf>
    <xf numFmtId="0" fontId="2" fillId="0" borderId="58" xfId="0" applyFont="1" applyBorder="1" applyAlignment="1">
      <alignment horizontal="center"/>
    </xf>
    <xf numFmtId="0" fontId="8" fillId="0" borderId="133" xfId="0" applyFont="1" applyBorder="1" applyAlignment="1" applyProtection="1">
      <alignment horizontal="center"/>
    </xf>
    <xf numFmtId="0" fontId="8" fillId="0" borderId="134" xfId="0" applyFont="1" applyBorder="1" applyAlignment="1" applyProtection="1">
      <alignment horizontal="center"/>
    </xf>
    <xf numFmtId="0" fontId="8" fillId="0" borderId="135" xfId="0" applyFont="1" applyBorder="1" applyAlignment="1" applyProtection="1">
      <alignment horizontal="center"/>
    </xf>
    <xf numFmtId="0" fontId="8" fillId="0" borderId="107" xfId="0" applyFont="1" applyBorder="1" applyAlignment="1">
      <alignment horizontal="center"/>
    </xf>
    <xf numFmtId="0" fontId="8" fillId="0" borderId="4" xfId="0" applyFont="1" applyBorder="1" applyAlignment="1">
      <alignment horizontal="center"/>
    </xf>
    <xf numFmtId="0" fontId="8" fillId="0" borderId="106" xfId="0" applyFont="1" applyBorder="1" applyAlignment="1">
      <alignment horizontal="center"/>
    </xf>
    <xf numFmtId="0" fontId="8" fillId="0" borderId="40" xfId="0" applyFont="1" applyBorder="1" applyAlignment="1">
      <alignment horizontal="center"/>
    </xf>
    <xf numFmtId="0" fontId="8" fillId="0" borderId="73" xfId="0" applyFont="1" applyBorder="1" applyAlignment="1">
      <alignment horizontal="center"/>
    </xf>
    <xf numFmtId="0" fontId="8" fillId="0" borderId="21" xfId="0" applyFont="1" applyBorder="1" applyAlignment="1">
      <alignment horizontal="center"/>
    </xf>
    <xf numFmtId="0" fontId="9" fillId="0" borderId="17" xfId="0" applyFont="1" applyBorder="1" applyAlignment="1">
      <alignment horizontal="center"/>
    </xf>
    <xf numFmtId="0" fontId="9" fillId="0" borderId="73" xfId="0" applyFont="1" applyBorder="1" applyAlignment="1">
      <alignment horizontal="center"/>
    </xf>
    <xf numFmtId="0" fontId="8" fillId="0" borderId="14" xfId="0" applyFont="1" applyBorder="1" applyAlignment="1">
      <alignment horizontal="center"/>
    </xf>
    <xf numFmtId="0" fontId="8" fillId="0" borderId="30" xfId="0" applyFont="1" applyBorder="1" applyAlignment="1">
      <alignment horizontal="center"/>
    </xf>
    <xf numFmtId="0" fontId="8" fillId="0" borderId="132" xfId="0" applyFont="1" applyBorder="1" applyAlignment="1">
      <alignment horizontal="center"/>
    </xf>
    <xf numFmtId="0" fontId="8" fillId="0" borderId="131" xfId="0" applyFont="1" applyBorder="1" applyAlignment="1">
      <alignment horizontal="center"/>
    </xf>
    <xf numFmtId="0" fontId="9" fillId="0" borderId="131" xfId="0" applyFont="1" applyBorder="1" applyAlignment="1">
      <alignment horizontal="center"/>
    </xf>
    <xf numFmtId="0" fontId="9" fillId="0" borderId="31" xfId="0" applyFont="1" applyBorder="1" applyAlignment="1">
      <alignment horizontal="center"/>
    </xf>
    <xf numFmtId="0" fontId="9" fillId="0" borderId="132" xfId="0" applyFont="1" applyBorder="1" applyAlignment="1">
      <alignment horizontal="center"/>
    </xf>
    <xf numFmtId="0" fontId="8" fillId="0" borderId="32" xfId="0" applyFont="1" applyBorder="1" applyAlignment="1">
      <alignment horizontal="center"/>
    </xf>
    <xf numFmtId="0" fontId="8" fillId="4" borderId="7" xfId="0" applyFont="1" applyFill="1" applyBorder="1" applyAlignment="1" applyProtection="1">
      <alignment horizontal="center"/>
      <protection locked="0"/>
    </xf>
    <xf numFmtId="0" fontId="8" fillId="4" borderId="68" xfId="0" applyFont="1" applyFill="1" applyBorder="1" applyAlignment="1" applyProtection="1">
      <alignment horizontal="center"/>
      <protection locked="0"/>
    </xf>
    <xf numFmtId="0" fontId="8" fillId="4" borderId="67" xfId="0" applyFont="1" applyFill="1" applyBorder="1" applyAlignment="1" applyProtection="1">
      <alignment horizontal="center"/>
      <protection locked="0"/>
    </xf>
    <xf numFmtId="0" fontId="8" fillId="0" borderId="67" xfId="0" applyFont="1" applyBorder="1" applyAlignment="1">
      <alignment horizontal="left"/>
    </xf>
    <xf numFmtId="0" fontId="8" fillId="0" borderId="38" xfId="0" applyFont="1" applyBorder="1" applyAlignment="1">
      <alignment horizontal="left"/>
    </xf>
    <xf numFmtId="0" fontId="8" fillId="0" borderId="68" xfId="0" applyFont="1" applyBorder="1" applyAlignment="1">
      <alignment horizontal="left"/>
    </xf>
    <xf numFmtId="3" fontId="8" fillId="4" borderId="67" xfId="0" applyNumberFormat="1" applyFont="1" applyFill="1" applyBorder="1" applyAlignment="1" applyProtection="1">
      <alignment horizontal="center"/>
      <protection locked="0"/>
    </xf>
    <xf numFmtId="3" fontId="8" fillId="4" borderId="38" xfId="0" applyNumberFormat="1" applyFont="1" applyFill="1" applyBorder="1" applyAlignment="1" applyProtection="1">
      <alignment horizontal="center"/>
      <protection locked="0"/>
    </xf>
    <xf numFmtId="3" fontId="8" fillId="4" borderId="68" xfId="0" applyNumberFormat="1" applyFont="1" applyFill="1" applyBorder="1" applyAlignment="1" applyProtection="1">
      <alignment horizontal="center"/>
      <protection locked="0"/>
    </xf>
    <xf numFmtId="0" fontId="10" fillId="0" borderId="67" xfId="0" applyFont="1" applyBorder="1" applyAlignment="1">
      <alignment horizontal="left"/>
    </xf>
    <xf numFmtId="0" fontId="10" fillId="0" borderId="38" xfId="0" applyFont="1" applyBorder="1" applyAlignment="1">
      <alignment horizontal="left"/>
    </xf>
    <xf numFmtId="0" fontId="10" fillId="0" borderId="68" xfId="0" applyFont="1" applyBorder="1" applyAlignment="1">
      <alignment horizontal="left"/>
    </xf>
    <xf numFmtId="165" fontId="8" fillId="0" borderId="67" xfId="0" applyNumberFormat="1" applyFont="1" applyBorder="1" applyAlignment="1">
      <alignment horizontal="right"/>
    </xf>
    <xf numFmtId="165" fontId="8" fillId="0" borderId="38" xfId="0" applyNumberFormat="1" applyFont="1" applyBorder="1" applyAlignment="1">
      <alignment horizontal="right"/>
    </xf>
    <xf numFmtId="165" fontId="8" fillId="0" borderId="68" xfId="0" applyNumberFormat="1" applyFont="1" applyBorder="1" applyAlignment="1">
      <alignment horizontal="right"/>
    </xf>
    <xf numFmtId="166" fontId="8" fillId="0" borderId="67" xfId="0" applyNumberFormat="1" applyFont="1" applyBorder="1" applyAlignment="1">
      <alignment horizontal="center"/>
    </xf>
    <xf numFmtId="166" fontId="8" fillId="0" borderId="38" xfId="0" applyNumberFormat="1" applyFont="1" applyBorder="1" applyAlignment="1">
      <alignment horizontal="center"/>
    </xf>
    <xf numFmtId="166" fontId="8" fillId="0" borderId="68" xfId="0" applyNumberFormat="1" applyFont="1" applyBorder="1" applyAlignment="1">
      <alignment horizontal="center"/>
    </xf>
    <xf numFmtId="2" fontId="8" fillId="0" borderId="67" xfId="0" applyNumberFormat="1" applyFont="1" applyBorder="1" applyAlignment="1">
      <alignment horizontal="right"/>
    </xf>
    <xf numFmtId="2" fontId="8" fillId="0" borderId="38" xfId="0" applyNumberFormat="1" applyFont="1" applyBorder="1" applyAlignment="1">
      <alignment horizontal="right"/>
    </xf>
    <xf numFmtId="2" fontId="8" fillId="0" borderId="68" xfId="0" applyNumberFormat="1" applyFont="1" applyBorder="1" applyAlignment="1">
      <alignment horizontal="right"/>
    </xf>
    <xf numFmtId="2" fontId="8" fillId="0" borderId="39" xfId="0" applyNumberFormat="1" applyFont="1" applyBorder="1" applyAlignment="1">
      <alignment horizontal="right"/>
    </xf>
    <xf numFmtId="0" fontId="8" fillId="0" borderId="67" xfId="0" applyFont="1" applyBorder="1" applyAlignment="1">
      <alignment horizontal="center"/>
    </xf>
    <xf numFmtId="0" fontId="8" fillId="0" borderId="38" xfId="0" applyFont="1" applyBorder="1" applyAlignment="1">
      <alignment horizontal="center"/>
    </xf>
    <xf numFmtId="0" fontId="8" fillId="0" borderId="98" xfId="0" applyFont="1" applyBorder="1" applyAlignment="1">
      <alignment horizontal="center"/>
    </xf>
    <xf numFmtId="0" fontId="8" fillId="0" borderId="38" xfId="0" applyFont="1" applyBorder="1" applyAlignment="1">
      <alignment horizontal="right"/>
    </xf>
    <xf numFmtId="0" fontId="8" fillId="0" borderId="68" xfId="0" applyFont="1" applyBorder="1" applyAlignment="1">
      <alignment horizontal="right"/>
    </xf>
    <xf numFmtId="166" fontId="8" fillId="0" borderId="67" xfId="0" applyNumberFormat="1" applyFont="1" applyBorder="1" applyAlignment="1">
      <alignment horizontal="right"/>
    </xf>
    <xf numFmtId="166" fontId="8" fillId="0" borderId="38" xfId="0" applyNumberFormat="1" applyFont="1" applyBorder="1" applyAlignment="1">
      <alignment horizontal="right"/>
    </xf>
    <xf numFmtId="166" fontId="8" fillId="0" borderId="68" xfId="0" applyNumberFormat="1" applyFont="1" applyBorder="1" applyAlignment="1">
      <alignment horizontal="right"/>
    </xf>
    <xf numFmtId="166" fontId="8" fillId="0" borderId="98" xfId="0" applyNumberFormat="1" applyFont="1" applyBorder="1" applyAlignment="1">
      <alignment horizontal="right"/>
    </xf>
    <xf numFmtId="0" fontId="8" fillId="0" borderId="68" xfId="0" applyFont="1" applyBorder="1" applyAlignment="1">
      <alignment horizontal="center"/>
    </xf>
    <xf numFmtId="166" fontId="8" fillId="5" borderId="67" xfId="0" applyNumberFormat="1" applyFont="1" applyFill="1" applyBorder="1" applyAlignment="1">
      <alignment horizontal="right"/>
    </xf>
    <xf numFmtId="166" fontId="8" fillId="5" borderId="38" xfId="0" applyNumberFormat="1" applyFont="1" applyFill="1" applyBorder="1" applyAlignment="1">
      <alignment horizontal="right"/>
    </xf>
    <xf numFmtId="166" fontId="8" fillId="5" borderId="68" xfId="0" applyNumberFormat="1" applyFont="1" applyFill="1" applyBorder="1" applyAlignment="1">
      <alignment horizontal="right"/>
    </xf>
    <xf numFmtId="166" fontId="8" fillId="5" borderId="98" xfId="0" applyNumberFormat="1" applyFont="1" applyFill="1" applyBorder="1" applyAlignment="1">
      <alignment horizontal="right"/>
    </xf>
    <xf numFmtId="167" fontId="8" fillId="0" borderId="130" xfId="0" applyNumberFormat="1" applyFont="1" applyBorder="1" applyAlignment="1"/>
    <xf numFmtId="167" fontId="8" fillId="0" borderId="99" xfId="0" applyNumberFormat="1" applyFont="1" applyBorder="1" applyAlignment="1">
      <alignment horizontal="center"/>
    </xf>
    <xf numFmtId="167" fontId="8" fillId="0" borderId="100" xfId="0" applyNumberFormat="1" applyFont="1" applyBorder="1" applyAlignment="1">
      <alignment horizontal="center"/>
    </xf>
    <xf numFmtId="167" fontId="8" fillId="0" borderId="101" xfId="0" applyNumberFormat="1" applyFont="1" applyBorder="1" applyAlignment="1">
      <alignment horizontal="center"/>
    </xf>
    <xf numFmtId="167" fontId="8" fillId="0" borderId="67" xfId="0" applyNumberFormat="1" applyFont="1" applyBorder="1" applyAlignment="1">
      <alignment horizontal="center"/>
    </xf>
    <xf numFmtId="167" fontId="8" fillId="0" borderId="38" xfId="0" applyNumberFormat="1" applyFont="1" applyBorder="1" applyAlignment="1">
      <alignment horizontal="center"/>
    </xf>
    <xf numFmtId="167" fontId="8" fillId="0" borderId="98" xfId="0" applyNumberFormat="1" applyFont="1" applyBorder="1" applyAlignment="1">
      <alignment horizontal="center"/>
    </xf>
    <xf numFmtId="167" fontId="8" fillId="5" borderId="67" xfId="0" applyNumberFormat="1" applyFont="1" applyFill="1" applyBorder="1" applyAlignment="1">
      <alignment horizontal="right"/>
    </xf>
    <xf numFmtId="167" fontId="8" fillId="5" borderId="38" xfId="0" applyNumberFormat="1" applyFont="1" applyFill="1" applyBorder="1" applyAlignment="1">
      <alignment horizontal="right"/>
    </xf>
    <xf numFmtId="167" fontId="8" fillId="5" borderId="68" xfId="0" applyNumberFormat="1" applyFont="1" applyFill="1" applyBorder="1" applyAlignment="1">
      <alignment horizontal="right"/>
    </xf>
    <xf numFmtId="167" fontId="8" fillId="5" borderId="98" xfId="0" applyNumberFormat="1" applyFont="1" applyFill="1" applyBorder="1" applyAlignment="1">
      <alignment horizontal="right"/>
    </xf>
    <xf numFmtId="0" fontId="8" fillId="0" borderId="28" xfId="0" applyFont="1" applyBorder="1" applyAlignment="1">
      <alignment horizontal="right"/>
    </xf>
    <xf numFmtId="3" fontId="8" fillId="5" borderId="18" xfId="0" applyNumberFormat="1" applyFont="1" applyFill="1" applyBorder="1" applyAlignment="1">
      <alignment horizontal="center"/>
    </xf>
    <xf numFmtId="3" fontId="8" fillId="5" borderId="67" xfId="0" applyNumberFormat="1" applyFont="1" applyFill="1" applyBorder="1" applyAlignment="1">
      <alignment horizontal="center"/>
    </xf>
    <xf numFmtId="0" fontId="8" fillId="0" borderId="123" xfId="0" applyFont="1" applyBorder="1" applyAlignment="1" applyProtection="1">
      <alignment horizontal="center"/>
    </xf>
    <xf numFmtId="0" fontId="8" fillId="0" borderId="127" xfId="0" applyFont="1" applyBorder="1" applyAlignment="1" applyProtection="1">
      <alignment horizontal="center"/>
    </xf>
    <xf numFmtId="0" fontId="8" fillId="0" borderId="81" xfId="0" applyFont="1" applyBorder="1" applyAlignment="1" applyProtection="1">
      <alignment horizontal="center"/>
    </xf>
    <xf numFmtId="0" fontId="15" fillId="0" borderId="16" xfId="0" applyFont="1" applyBorder="1" applyAlignment="1">
      <alignment horizontal="center"/>
    </xf>
    <xf numFmtId="0" fontId="13" fillId="0" borderId="128" xfId="0" applyFont="1" applyBorder="1" applyAlignment="1" applyProtection="1">
      <alignment horizontal="center"/>
    </xf>
    <xf numFmtId="0" fontId="13" fillId="0" borderId="69" xfId="0" applyFont="1" applyBorder="1" applyAlignment="1" applyProtection="1">
      <alignment horizontal="center"/>
    </xf>
    <xf numFmtId="0" fontId="13" fillId="0" borderId="129" xfId="0" applyFont="1" applyBorder="1" applyAlignment="1" applyProtection="1">
      <alignment horizontal="center"/>
    </xf>
    <xf numFmtId="0" fontId="8" fillId="0" borderId="83" xfId="0" applyFont="1" applyBorder="1" applyAlignment="1" applyProtection="1">
      <alignment horizontal="center"/>
    </xf>
    <xf numFmtId="0" fontId="1" fillId="0" borderId="78" xfId="0" applyFont="1" applyBorder="1" applyAlignment="1" applyProtection="1">
      <alignment horizontal="center"/>
    </xf>
    <xf numFmtId="0" fontId="8" fillId="0" borderId="78" xfId="0" applyFont="1" applyBorder="1" applyAlignment="1" applyProtection="1"/>
    <xf numFmtId="166" fontId="8" fillId="0" borderId="78" xfId="0" applyNumberFormat="1" applyFont="1" applyBorder="1" applyAlignment="1" applyProtection="1">
      <alignment horizontal="center"/>
    </xf>
    <xf numFmtId="167" fontId="8" fillId="0" borderId="78" xfId="0" applyNumberFormat="1" applyFont="1" applyBorder="1" applyAlignment="1" applyProtection="1">
      <alignment horizontal="center"/>
    </xf>
    <xf numFmtId="166" fontId="8" fillId="0" borderId="123" xfId="0" applyNumberFormat="1" applyFont="1" applyBorder="1" applyAlignment="1" applyProtection="1">
      <alignment horizontal="center"/>
    </xf>
    <xf numFmtId="0" fontId="8" fillId="0" borderId="78" xfId="0" applyFont="1" applyFill="1" applyBorder="1" applyAlignment="1" applyProtection="1"/>
    <xf numFmtId="166" fontId="8" fillId="0" borderId="78" xfId="0" applyNumberFormat="1" applyFont="1" applyFill="1" applyBorder="1" applyAlignment="1" applyProtection="1">
      <alignment horizontal="center"/>
    </xf>
    <xf numFmtId="166" fontId="8" fillId="0" borderId="123" xfId="0" applyNumberFormat="1" applyFont="1" applyFill="1" applyBorder="1" applyAlignment="1" applyProtection="1">
      <alignment horizontal="center"/>
    </xf>
    <xf numFmtId="167" fontId="8" fillId="0" borderId="78" xfId="0" applyNumberFormat="1" applyFont="1" applyFill="1" applyBorder="1" applyAlignment="1" applyProtection="1">
      <alignment horizontal="center"/>
    </xf>
    <xf numFmtId="166" fontId="8" fillId="4" borderId="78" xfId="0" applyNumberFormat="1" applyFont="1" applyFill="1" applyBorder="1" applyAlignment="1" applyProtection="1">
      <alignment horizontal="center"/>
      <protection locked="0"/>
    </xf>
    <xf numFmtId="166" fontId="8" fillId="4" borderId="123" xfId="0" applyNumberFormat="1" applyFont="1" applyFill="1" applyBorder="1" applyAlignment="1" applyProtection="1">
      <alignment horizontal="center"/>
      <protection locked="0"/>
    </xf>
    <xf numFmtId="0" fontId="8" fillId="4" borderId="78" xfId="0" applyFont="1" applyFill="1" applyBorder="1" applyAlignment="1" applyProtection="1">
      <protection locked="0"/>
    </xf>
    <xf numFmtId="166" fontId="8" fillId="4" borderId="78" xfId="0" applyNumberFormat="1" applyFont="1" applyFill="1" applyBorder="1" applyAlignment="1" applyProtection="1">
      <alignment horizontal="center"/>
    </xf>
    <xf numFmtId="0" fontId="8" fillId="4" borderId="124" xfId="0" applyFont="1" applyFill="1" applyBorder="1" applyAlignment="1" applyProtection="1">
      <protection locked="0"/>
    </xf>
    <xf numFmtId="0" fontId="8" fillId="4" borderId="125" xfId="0" applyFont="1" applyFill="1" applyBorder="1" applyAlignment="1" applyProtection="1">
      <protection locked="0"/>
    </xf>
    <xf numFmtId="0" fontId="8" fillId="4" borderId="126" xfId="0" applyFont="1" applyFill="1" applyBorder="1" applyAlignment="1" applyProtection="1">
      <protection locked="0"/>
    </xf>
    <xf numFmtId="0" fontId="10" fillId="0" borderId="0" xfId="0" applyFont="1" applyBorder="1" applyAlignment="1" applyProtection="1"/>
    <xf numFmtId="0" fontId="10" fillId="0" borderId="59" xfId="0" applyFont="1" applyBorder="1" applyAlignment="1" applyProtection="1"/>
    <xf numFmtId="0" fontId="8" fillId="0" borderId="120" xfId="0" applyFont="1" applyBorder="1" applyAlignment="1" applyProtection="1">
      <alignment horizontal="center"/>
    </xf>
    <xf numFmtId="0" fontId="8" fillId="0" borderId="121" xfId="0" applyFont="1" applyBorder="1" applyAlignment="1" applyProtection="1">
      <alignment horizontal="center"/>
    </xf>
    <xf numFmtId="0" fontId="8" fillId="0" borderId="122" xfId="0" applyFont="1" applyBorder="1" applyAlignment="1" applyProtection="1">
      <alignment horizontal="center"/>
    </xf>
    <xf numFmtId="0" fontId="8" fillId="0" borderId="79" xfId="0" applyFont="1" applyFill="1" applyBorder="1" applyAlignment="1" applyProtection="1"/>
    <xf numFmtId="0" fontId="8" fillId="0" borderId="28" xfId="0" applyFont="1" applyBorder="1" applyAlignment="1" applyProtection="1">
      <alignment horizontal="center"/>
    </xf>
    <xf numFmtId="0" fontId="8" fillId="0" borderId="59" xfId="0" applyFont="1" applyBorder="1" applyAlignment="1" applyProtection="1">
      <alignment horizontal="center"/>
    </xf>
    <xf numFmtId="0" fontId="8" fillId="0" borderId="73" xfId="0" applyFont="1" applyBorder="1" applyAlignment="1" applyProtection="1">
      <alignment horizontal="center"/>
    </xf>
    <xf numFmtId="0" fontId="10" fillId="0" borderId="0" xfId="0" applyFont="1" applyFill="1" applyBorder="1" applyAlignment="1" applyProtection="1"/>
    <xf numFmtId="0" fontId="8" fillId="0" borderId="74" xfId="0" applyFont="1" applyBorder="1" applyAlignment="1" applyProtection="1">
      <alignment horizontal="center"/>
    </xf>
    <xf numFmtId="0" fontId="8" fillId="0" borderId="75" xfId="0" applyFont="1" applyBorder="1" applyAlignment="1" applyProtection="1">
      <alignment horizontal="center"/>
    </xf>
    <xf numFmtId="0" fontId="8" fillId="0" borderId="76" xfId="0" applyFont="1" applyBorder="1" applyAlignment="1" applyProtection="1">
      <alignment horizontal="center"/>
    </xf>
    <xf numFmtId="0" fontId="8" fillId="0" borderId="77" xfId="0" applyFont="1" applyBorder="1" applyAlignment="1" applyProtection="1">
      <alignment horizontal="center"/>
    </xf>
    <xf numFmtId="0" fontId="8" fillId="0" borderId="18" xfId="0" applyFont="1" applyBorder="1" applyAlignment="1" applyProtection="1">
      <alignment horizontal="center"/>
    </xf>
    <xf numFmtId="0" fontId="8" fillId="0" borderId="65" xfId="0" applyFont="1" applyBorder="1" applyAlignment="1" applyProtection="1">
      <alignment horizontal="center"/>
    </xf>
    <xf numFmtId="166" fontId="8" fillId="0" borderId="18" xfId="0" applyNumberFormat="1" applyFont="1" applyBorder="1" applyAlignment="1" applyProtection="1">
      <alignment horizontal="center"/>
    </xf>
    <xf numFmtId="166" fontId="8" fillId="0" borderId="65" xfId="0" applyNumberFormat="1" applyFont="1" applyBorder="1" applyAlignment="1" applyProtection="1">
      <alignment horizontal="center"/>
    </xf>
    <xf numFmtId="0" fontId="10" fillId="0" borderId="77" xfId="0" applyFont="1" applyBorder="1" applyAlignment="1" applyProtection="1">
      <alignment horizontal="center"/>
    </xf>
    <xf numFmtId="0" fontId="10" fillId="0" borderId="18" xfId="0" applyFont="1" applyBorder="1" applyAlignment="1" applyProtection="1">
      <alignment horizontal="center"/>
    </xf>
    <xf numFmtId="0" fontId="10" fillId="0" borderId="65" xfId="0" applyFont="1" applyBorder="1" applyAlignment="1" applyProtection="1">
      <alignment horizontal="center"/>
    </xf>
    <xf numFmtId="0" fontId="10" fillId="0" borderId="18" xfId="0" applyFont="1" applyBorder="1" applyAlignment="1" applyProtection="1"/>
    <xf numFmtId="0" fontId="10" fillId="0" borderId="65" xfId="0" applyFont="1" applyBorder="1" applyAlignment="1" applyProtection="1"/>
    <xf numFmtId="0" fontId="8" fillId="4" borderId="118" xfId="0" applyFont="1" applyFill="1" applyBorder="1" applyAlignment="1" applyProtection="1">
      <alignment horizontal="center"/>
      <protection locked="0"/>
    </xf>
    <xf numFmtId="0" fontId="8" fillId="4" borderId="102" xfId="0" applyFont="1" applyFill="1" applyBorder="1" applyAlignment="1" applyProtection="1">
      <alignment horizontal="center"/>
      <protection locked="0"/>
    </xf>
    <xf numFmtId="166" fontId="8" fillId="0" borderId="102" xfId="0" applyNumberFormat="1" applyFont="1" applyBorder="1" applyAlignment="1" applyProtection="1">
      <alignment horizontal="center"/>
    </xf>
    <xf numFmtId="166" fontId="8" fillId="0" borderId="119" xfId="0" applyNumberFormat="1" applyFont="1" applyBorder="1" applyAlignment="1" applyProtection="1">
      <alignment horizontal="center"/>
    </xf>
    <xf numFmtId="0" fontId="10" fillId="0" borderId="77" xfId="0" applyFont="1" applyBorder="1" applyAlignment="1" applyProtection="1">
      <alignment horizontal="right"/>
    </xf>
    <xf numFmtId="0" fontId="10" fillId="0" borderId="18" xfId="0" applyFont="1" applyBorder="1" applyAlignment="1" applyProtection="1">
      <alignment horizontal="right"/>
    </xf>
    <xf numFmtId="0" fontId="7" fillId="0" borderId="59" xfId="0" applyFont="1" applyBorder="1" applyAlignment="1">
      <alignment horizontal="center"/>
    </xf>
    <xf numFmtId="0" fontId="10" fillId="0" borderId="117" xfId="0" applyFont="1" applyBorder="1" applyAlignment="1" applyProtection="1">
      <alignment horizontal="right"/>
    </xf>
    <xf numFmtId="0" fontId="10" fillId="0" borderId="50" xfId="0" applyFont="1" applyBorder="1" applyAlignment="1" applyProtection="1">
      <alignment horizontal="right"/>
    </xf>
    <xf numFmtId="0" fontId="10" fillId="0" borderId="50" xfId="0" applyFont="1" applyBorder="1" applyAlignment="1" applyProtection="1"/>
    <xf numFmtId="0" fontId="10" fillId="0" borderId="51" xfId="0" applyFont="1" applyBorder="1" applyAlignment="1" applyProtection="1"/>
    <xf numFmtId="0" fontId="8" fillId="0" borderId="17" xfId="0" applyFont="1" applyBorder="1" applyAlignment="1" applyProtection="1">
      <alignment horizontal="center"/>
    </xf>
    <xf numFmtId="0" fontId="8" fillId="0" borderId="18" xfId="0" applyFont="1" applyBorder="1" applyAlignment="1">
      <alignment horizontal="center"/>
    </xf>
    <xf numFmtId="0" fontId="8" fillId="0" borderId="65" xfId="0" applyFont="1" applyBorder="1" applyAlignment="1">
      <alignment horizontal="center"/>
    </xf>
    <xf numFmtId="0" fontId="8" fillId="0" borderId="66" xfId="0" applyFont="1" applyBorder="1" applyAlignment="1">
      <alignment horizontal="center"/>
    </xf>
    <xf numFmtId="0" fontId="8" fillId="0" borderId="29" xfId="0" applyFont="1" applyBorder="1" applyAlignment="1" applyProtection="1">
      <alignment horizontal="center"/>
    </xf>
    <xf numFmtId="0" fontId="8" fillId="0" borderId="16" xfId="0" applyFont="1" applyBorder="1" applyAlignment="1" applyProtection="1">
      <alignment horizontal="center"/>
    </xf>
    <xf numFmtId="0" fontId="8" fillId="0" borderId="97" xfId="0" applyFont="1" applyBorder="1" applyAlignment="1" applyProtection="1">
      <alignment horizontal="center"/>
    </xf>
    <xf numFmtId="0" fontId="8" fillId="4" borderId="18" xfId="0" applyFont="1" applyFill="1" applyBorder="1" applyAlignment="1" applyProtection="1">
      <alignment horizontal="center"/>
      <protection locked="0"/>
    </xf>
    <xf numFmtId="0" fontId="8" fillId="0" borderId="67" xfId="0" applyFont="1" applyBorder="1" applyAlignment="1"/>
    <xf numFmtId="0" fontId="8" fillId="0" borderId="38" xfId="0" applyFont="1" applyBorder="1" applyAlignment="1"/>
    <xf numFmtId="0" fontId="8" fillId="0" borderId="68" xfId="0" applyFont="1" applyBorder="1" applyAlignment="1"/>
    <xf numFmtId="0" fontId="8" fillId="0" borderId="18" xfId="0" quotePrefix="1" applyFont="1" applyBorder="1" applyAlignment="1">
      <alignment horizontal="center"/>
    </xf>
    <xf numFmtId="0" fontId="8" fillId="0" borderId="65" xfId="0" quotePrefix="1" applyFont="1" applyBorder="1" applyAlignment="1">
      <alignment horizontal="center"/>
    </xf>
    <xf numFmtId="0" fontId="8" fillId="0" borderId="19" xfId="0" applyFont="1" applyBorder="1" applyAlignment="1" applyProtection="1">
      <alignment horizontal="center"/>
    </xf>
    <xf numFmtId="0" fontId="8" fillId="0" borderId="42" xfId="0" applyFont="1" applyBorder="1" applyAlignment="1" applyProtection="1">
      <alignment horizontal="center"/>
    </xf>
    <xf numFmtId="0" fontId="8" fillId="0" borderId="115" xfId="0" applyFont="1" applyBorder="1" applyAlignment="1" applyProtection="1">
      <alignment horizontal="center"/>
    </xf>
    <xf numFmtId="0" fontId="8" fillId="0" borderId="109" xfId="0" applyFont="1" applyBorder="1" applyAlignment="1" applyProtection="1"/>
    <xf numFmtId="0" fontId="8" fillId="0" borderId="110" xfId="0" applyFont="1" applyBorder="1" applyAlignment="1" applyProtection="1"/>
    <xf numFmtId="0" fontId="8" fillId="0" borderId="111" xfId="0" applyFont="1" applyBorder="1" applyAlignment="1" applyProtection="1"/>
    <xf numFmtId="0" fontId="8" fillId="0" borderId="109" xfId="0" applyFont="1" applyBorder="1" applyAlignment="1" applyProtection="1">
      <alignment horizontal="center"/>
    </xf>
    <xf numFmtId="0" fontId="8" fillId="0" borderId="110" xfId="0" applyFont="1" applyBorder="1" applyAlignment="1" applyProtection="1">
      <alignment horizontal="center"/>
    </xf>
    <xf numFmtId="0" fontId="8" fillId="0" borderId="111" xfId="0" applyFont="1" applyBorder="1" applyAlignment="1" applyProtection="1">
      <alignment horizontal="center"/>
    </xf>
    <xf numFmtId="0" fontId="8" fillId="0" borderId="116" xfId="0" applyFont="1" applyBorder="1" applyAlignment="1" applyProtection="1"/>
    <xf numFmtId="0" fontId="8" fillId="0" borderId="108" xfId="0" applyFont="1" applyBorder="1" applyAlignment="1" applyProtection="1">
      <alignment horizontal="center"/>
    </xf>
    <xf numFmtId="0" fontId="8" fillId="0" borderId="27" xfId="0" applyFont="1" applyBorder="1" applyAlignment="1" applyProtection="1">
      <alignment horizontal="center"/>
    </xf>
    <xf numFmtId="0" fontId="8" fillId="0" borderId="112" xfId="0" applyFont="1" applyBorder="1" applyAlignment="1" applyProtection="1">
      <alignment horizontal="center"/>
    </xf>
    <xf numFmtId="0" fontId="8" fillId="0" borderId="113" xfId="0" applyFont="1" applyBorder="1" applyAlignment="1" applyProtection="1">
      <alignment horizontal="center"/>
    </xf>
    <xf numFmtId="0" fontId="8" fillId="0" borderId="62" xfId="0" applyFont="1" applyBorder="1" applyAlignment="1" applyProtection="1"/>
    <xf numFmtId="0" fontId="8" fillId="0" borderId="63" xfId="0" applyFont="1" applyBorder="1" applyAlignment="1" applyProtection="1"/>
    <xf numFmtId="0" fontId="8" fillId="0" borderId="114" xfId="0" applyFont="1" applyBorder="1" applyAlignment="1" applyProtection="1"/>
    <xf numFmtId="0" fontId="8" fillId="0" borderId="41" xfId="0" applyFont="1" applyBorder="1" applyAlignment="1">
      <alignment horizontal="center"/>
    </xf>
    <xf numFmtId="0" fontId="7" fillId="0" borderId="4" xfId="0" applyFont="1" applyBorder="1" applyAlignment="1">
      <alignment horizontal="center"/>
    </xf>
    <xf numFmtId="0" fontId="7" fillId="0" borderId="106" xfId="0" applyFont="1" applyBorder="1" applyAlignment="1">
      <alignment horizontal="center"/>
    </xf>
    <xf numFmtId="0" fontId="8" fillId="0" borderId="67" xfId="0" applyFont="1" applyBorder="1" applyAlignment="1">
      <alignment horizontal="right"/>
    </xf>
    <xf numFmtId="2" fontId="8" fillId="0" borderId="4" xfId="0" applyNumberFormat="1" applyFont="1" applyBorder="1" applyAlignment="1"/>
    <xf numFmtId="3" fontId="8" fillId="0" borderId="38" xfId="0" applyNumberFormat="1" applyFont="1" applyBorder="1" applyAlignment="1">
      <alignment horizontal="center"/>
    </xf>
    <xf numFmtId="3" fontId="8" fillId="0" borderId="68" xfId="0" applyNumberFormat="1" applyFont="1" applyBorder="1" applyAlignment="1">
      <alignment horizontal="center"/>
    </xf>
    <xf numFmtId="0" fontId="13" fillId="0" borderId="0" xfId="0" applyFont="1" applyAlignment="1">
      <alignment horizontal="center"/>
    </xf>
    <xf numFmtId="0" fontId="2" fillId="0" borderId="103" xfId="0" applyFont="1" applyBorder="1" applyAlignment="1">
      <alignment horizontal="center"/>
    </xf>
    <xf numFmtId="0" fontId="2" fillId="0" borderId="104" xfId="0" applyFont="1" applyBorder="1" applyAlignment="1">
      <alignment horizontal="center"/>
    </xf>
    <xf numFmtId="0" fontId="2" fillId="0" borderId="105" xfId="0" applyFont="1" applyBorder="1" applyAlignment="1">
      <alignment horizontal="center"/>
    </xf>
    <xf numFmtId="0" fontId="14" fillId="0" borderId="28" xfId="0" applyFont="1" applyBorder="1" applyAlignment="1">
      <alignment horizontal="center"/>
    </xf>
    <xf numFmtId="0" fontId="14" fillId="0" borderId="0" xfId="0" applyFont="1" applyBorder="1" applyAlignment="1">
      <alignment horizontal="center"/>
    </xf>
    <xf numFmtId="0" fontId="7" fillId="0" borderId="57" xfId="0" applyFont="1" applyBorder="1" applyAlignment="1">
      <alignment horizontal="center"/>
    </xf>
    <xf numFmtId="0" fontId="7" fillId="0" borderId="53" xfId="0" applyFont="1" applyBorder="1" applyAlignment="1">
      <alignment horizontal="center"/>
    </xf>
    <xf numFmtId="0" fontId="7" fillId="0" borderId="58" xfId="0" applyFont="1" applyBorder="1" applyAlignment="1">
      <alignment horizontal="center"/>
    </xf>
    <xf numFmtId="0" fontId="7" fillId="0" borderId="14" xfId="0" applyFont="1" applyBorder="1" applyAlignment="1">
      <alignment horizontal="center"/>
    </xf>
    <xf numFmtId="0" fontId="7" fillId="0" borderId="8" xfId="0" applyFont="1" applyBorder="1" applyAlignment="1">
      <alignment horizontal="center"/>
    </xf>
    <xf numFmtId="0" fontId="7" fillId="0" borderId="16" xfId="0" applyFont="1" applyBorder="1" applyAlignment="1">
      <alignment horizontal="center"/>
    </xf>
    <xf numFmtId="0" fontId="7" fillId="0" borderId="56" xfId="0" applyFont="1" applyBorder="1" applyAlignment="1">
      <alignment horizontal="center"/>
    </xf>
    <xf numFmtId="0" fontId="14" fillId="0" borderId="21" xfId="0" applyFont="1" applyBorder="1" applyAlignment="1">
      <alignment horizontal="center"/>
    </xf>
    <xf numFmtId="0" fontId="14" fillId="0" borderId="59" xfId="0" applyFont="1" applyBorder="1" applyAlignment="1">
      <alignment horizontal="center"/>
    </xf>
    <xf numFmtId="0" fontId="8" fillId="5" borderId="18" xfId="0" applyFont="1" applyFill="1" applyBorder="1" applyAlignment="1">
      <alignment horizontal="center"/>
    </xf>
    <xf numFmtId="0" fontId="8" fillId="5" borderId="102" xfId="0" applyFont="1" applyFill="1" applyBorder="1" applyAlignment="1">
      <alignment horizontal="center"/>
    </xf>
    <xf numFmtId="0" fontId="14" fillId="0" borderId="52" xfId="0" applyFont="1" applyBorder="1" applyAlignment="1">
      <alignment horizontal="center"/>
    </xf>
    <xf numFmtId="0" fontId="14" fillId="0" borderId="53" xfId="0" applyFont="1" applyBorder="1" applyAlignment="1">
      <alignment horizontal="center"/>
    </xf>
    <xf numFmtId="0" fontId="14" fillId="0" borderId="58" xfId="0" applyFont="1" applyBorder="1" applyAlignment="1">
      <alignment horizontal="center"/>
    </xf>
    <xf numFmtId="167" fontId="8" fillId="0" borderId="18" xfId="0" applyNumberFormat="1" applyFont="1" applyFill="1" applyBorder="1" applyAlignment="1"/>
    <xf numFmtId="167" fontId="8" fillId="0" borderId="67" xfId="0" applyNumberFormat="1" applyFont="1" applyFill="1" applyBorder="1" applyAlignment="1"/>
    <xf numFmtId="167" fontId="8" fillId="0" borderId="38" xfId="0" applyNumberFormat="1" applyFont="1" applyFill="1" applyBorder="1" applyAlignment="1"/>
    <xf numFmtId="167" fontId="8" fillId="0" borderId="98" xfId="0" applyNumberFormat="1" applyFont="1" applyFill="1" applyBorder="1" applyAlignment="1"/>
    <xf numFmtId="0" fontId="8" fillId="0" borderId="55" xfId="0" applyFont="1" applyBorder="1" applyAlignment="1">
      <alignment horizontal="right"/>
    </xf>
    <xf numFmtId="0" fontId="8" fillId="0" borderId="16" xfId="0" applyFont="1" applyBorder="1" applyAlignment="1">
      <alignment horizontal="right"/>
    </xf>
    <xf numFmtId="3" fontId="8" fillId="5" borderId="95" xfId="0" applyNumberFormat="1" applyFont="1" applyFill="1" applyBorder="1" applyAlignment="1">
      <alignment horizontal="center"/>
    </xf>
    <xf numFmtId="3" fontId="8" fillId="5" borderId="96" xfId="0" applyNumberFormat="1" applyFont="1" applyFill="1" applyBorder="1" applyAlignment="1">
      <alignment horizontal="center"/>
    </xf>
    <xf numFmtId="0" fontId="8" fillId="0" borderId="16" xfId="0" applyFont="1" applyBorder="1" applyAlignment="1">
      <alignment horizontal="left"/>
    </xf>
    <xf numFmtId="0" fontId="8" fillId="0" borderId="97" xfId="0" applyFont="1" applyBorder="1" applyAlignment="1">
      <alignment horizontal="left"/>
    </xf>
    <xf numFmtId="2" fontId="8" fillId="5" borderId="90" xfId="0" applyNumberFormat="1" applyFont="1" applyFill="1" applyBorder="1" applyAlignment="1">
      <alignment horizontal="right"/>
    </xf>
    <xf numFmtId="2" fontId="8" fillId="5" borderId="91" xfId="0" applyNumberFormat="1" applyFont="1" applyFill="1" applyBorder="1" applyAlignment="1">
      <alignment horizontal="right"/>
    </xf>
    <xf numFmtId="2" fontId="8" fillId="5" borderId="92" xfId="0" applyNumberFormat="1" applyFont="1" applyFill="1" applyBorder="1" applyAlignment="1">
      <alignment horizontal="right"/>
    </xf>
    <xf numFmtId="2" fontId="8" fillId="5" borderId="93" xfId="0" applyNumberFormat="1" applyFont="1" applyFill="1" applyBorder="1" applyAlignment="1">
      <alignment horizontal="right"/>
    </xf>
    <xf numFmtId="0" fontId="15" fillId="0" borderId="5" xfId="0" applyFont="1" applyBorder="1" applyAlignment="1"/>
    <xf numFmtId="0" fontId="15" fillId="0" borderId="94" xfId="0" applyFont="1" applyBorder="1" applyAlignment="1">
      <alignment horizontal="center"/>
    </xf>
    <xf numFmtId="0" fontId="15" fillId="0" borderId="84" xfId="0" applyFont="1" applyBorder="1" applyAlignment="1">
      <alignment horizontal="center"/>
    </xf>
    <xf numFmtId="0" fontId="15" fillId="0" borderId="85" xfId="0" applyFont="1" applyBorder="1" applyAlignment="1">
      <alignment horizontal="center"/>
    </xf>
    <xf numFmtId="0" fontId="15" fillId="0" borderId="86" xfId="0" applyFont="1" applyBorder="1" applyAlignment="1"/>
    <xf numFmtId="0" fontId="16" fillId="0" borderId="87" xfId="0" applyFont="1" applyBorder="1" applyAlignment="1">
      <alignment horizontal="center"/>
    </xf>
    <xf numFmtId="0" fontId="16" fillId="0" borderId="88" xfId="0" applyFont="1" applyBorder="1" applyAlignment="1">
      <alignment horizontal="center"/>
    </xf>
    <xf numFmtId="0" fontId="16" fillId="0" borderId="89" xfId="0" applyFont="1" applyBorder="1" applyAlignment="1">
      <alignment horizontal="center"/>
    </xf>
    <xf numFmtId="0" fontId="8" fillId="0" borderId="82" xfId="0" applyFont="1" applyBorder="1" applyAlignment="1" applyProtection="1">
      <alignment horizontal="center"/>
    </xf>
    <xf numFmtId="0" fontId="7" fillId="0" borderId="3" xfId="0" applyFont="1" applyBorder="1" applyAlignment="1">
      <alignment horizontal="center"/>
    </xf>
    <xf numFmtId="166" fontId="8" fillId="0" borderId="79" xfId="0" applyNumberFormat="1" applyFont="1" applyFill="1" applyBorder="1" applyAlignment="1" applyProtection="1">
      <alignment horizontal="center"/>
    </xf>
    <xf numFmtId="166" fontId="8" fillId="0" borderId="80" xfId="0" applyNumberFormat="1" applyFont="1" applyFill="1" applyBorder="1" applyAlignment="1" applyProtection="1">
      <alignment horizontal="center"/>
    </xf>
    <xf numFmtId="0" fontId="1" fillId="0" borderId="0" xfId="0" applyFont="1" applyBorder="1" applyAlignment="1" applyProtection="1"/>
    <xf numFmtId="0" fontId="1" fillId="0" borderId="59" xfId="0" applyFont="1" applyBorder="1" applyAlignment="1" applyProtection="1"/>
    <xf numFmtId="0" fontId="7" fillId="0" borderId="74" xfId="0" applyFont="1" applyBorder="1" applyAlignment="1">
      <alignment horizontal="center"/>
    </xf>
    <xf numFmtId="0" fontId="7" fillId="0" borderId="75" xfId="0" applyFont="1" applyBorder="1" applyAlignment="1">
      <alignment horizontal="center"/>
    </xf>
    <xf numFmtId="0" fontId="7" fillId="0" borderId="76" xfId="0" applyFont="1" applyBorder="1" applyAlignment="1">
      <alignment horizontal="center"/>
    </xf>
    <xf numFmtId="0" fontId="10" fillId="0" borderId="77" xfId="0" applyFont="1" applyBorder="1" applyAlignment="1" applyProtection="1"/>
    <xf numFmtId="0" fontId="10" fillId="0" borderId="17" xfId="0" applyFont="1" applyBorder="1" applyAlignment="1" applyProtection="1">
      <alignment horizontal="center"/>
    </xf>
    <xf numFmtId="0" fontId="10" fillId="0" borderId="0" xfId="0" applyFont="1" applyBorder="1" applyAlignment="1" applyProtection="1">
      <alignment horizontal="center"/>
    </xf>
    <xf numFmtId="0" fontId="10" fillId="0" borderId="73" xfId="0" applyFont="1" applyBorder="1" applyAlignment="1" applyProtection="1">
      <alignment horizontal="center"/>
    </xf>
    <xf numFmtId="0" fontId="10" fillId="0" borderId="17" xfId="0" applyFont="1" applyBorder="1" applyAlignment="1" applyProtection="1"/>
    <xf numFmtId="0" fontId="10" fillId="0" borderId="17" xfId="0" applyFont="1" applyBorder="1" applyAlignment="1" applyProtection="1">
      <alignment horizontal="left"/>
    </xf>
    <xf numFmtId="0" fontId="10" fillId="0" borderId="0" xfId="0" applyFont="1" applyBorder="1" applyAlignment="1" applyProtection="1">
      <alignment horizontal="left"/>
    </xf>
    <xf numFmtId="0" fontId="7" fillId="0" borderId="69" xfId="0" applyFont="1" applyBorder="1" applyAlignment="1">
      <alignment horizontal="center"/>
    </xf>
    <xf numFmtId="0" fontId="7" fillId="0" borderId="0" xfId="0" applyFont="1" applyAlignment="1">
      <alignment horizontal="center"/>
    </xf>
    <xf numFmtId="0" fontId="13" fillId="0" borderId="70" xfId="0" applyFont="1" applyBorder="1" applyAlignment="1">
      <alignment horizontal="center"/>
    </xf>
    <xf numFmtId="0" fontId="13" fillId="0" borderId="71" xfId="0" applyFont="1" applyBorder="1" applyAlignment="1">
      <alignment horizontal="center"/>
    </xf>
    <xf numFmtId="0" fontId="13" fillId="0" borderId="72" xfId="0" applyFont="1" applyBorder="1" applyAlignment="1">
      <alignment horizontal="center"/>
    </xf>
    <xf numFmtId="0" fontId="7" fillId="0" borderId="28" xfId="0" applyFont="1" applyBorder="1" applyAlignment="1">
      <alignment horizontal="center"/>
    </xf>
    <xf numFmtId="0" fontId="8" fillId="0" borderId="50" xfId="0" applyFont="1" applyFill="1" applyBorder="1" applyAlignment="1" applyProtection="1">
      <alignment horizontal="center"/>
    </xf>
    <xf numFmtId="0" fontId="8" fillId="3" borderId="67" xfId="0" applyFont="1" applyFill="1" applyBorder="1" applyAlignment="1" applyProtection="1">
      <protection locked="0"/>
    </xf>
    <xf numFmtId="0" fontId="8" fillId="3" borderId="38" xfId="0" applyFont="1" applyFill="1" applyBorder="1" applyAlignment="1" applyProtection="1">
      <protection locked="0"/>
    </xf>
    <xf numFmtId="0" fontId="8" fillId="3" borderId="68" xfId="0" applyFont="1" applyFill="1" applyBorder="1" applyAlignment="1" applyProtection="1">
      <protection locked="0"/>
    </xf>
    <xf numFmtId="0" fontId="8" fillId="0" borderId="18" xfId="0" applyFont="1" applyFill="1" applyBorder="1" applyAlignment="1" applyProtection="1">
      <alignment horizontal="center"/>
    </xf>
    <xf numFmtId="0" fontId="8" fillId="3" borderId="18" xfId="0" applyFont="1" applyFill="1" applyBorder="1" applyAlignment="1" applyProtection="1">
      <alignment horizontal="center"/>
      <protection locked="0"/>
    </xf>
    <xf numFmtId="0" fontId="8" fillId="0" borderId="18" xfId="0" quotePrefix="1" applyFont="1" applyFill="1" applyBorder="1" applyAlignment="1" applyProtection="1">
      <alignment horizontal="center"/>
    </xf>
    <xf numFmtId="0" fontId="8" fillId="0" borderId="65" xfId="0" quotePrefix="1" applyFont="1" applyFill="1" applyBorder="1" applyAlignment="1" applyProtection="1">
      <alignment horizontal="center"/>
    </xf>
    <xf numFmtId="0" fontId="8" fillId="0" borderId="50" xfId="0" quotePrefix="1" applyFont="1" applyBorder="1" applyAlignment="1">
      <alignment horizontal="center"/>
    </xf>
    <xf numFmtId="0" fontId="8" fillId="0" borderId="51" xfId="0" quotePrefix="1"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8" fillId="0" borderId="54" xfId="0" applyFont="1" applyBorder="1" applyAlignment="1">
      <alignment horizontal="center"/>
    </xf>
    <xf numFmtId="0" fontId="8" fillId="0" borderId="28" xfId="0" applyFont="1" applyBorder="1" applyAlignment="1">
      <alignment horizontal="center"/>
    </xf>
    <xf numFmtId="0" fontId="8" fillId="0" borderId="55" xfId="0" applyFont="1" applyBorder="1" applyAlignment="1">
      <alignment horizontal="center"/>
    </xf>
    <xf numFmtId="0" fontId="8" fillId="0" borderId="16" xfId="0" applyFont="1" applyBorder="1" applyAlignment="1">
      <alignment horizontal="center"/>
    </xf>
    <xf numFmtId="0" fontId="8" fillId="0" borderId="56" xfId="0" applyFont="1" applyBorder="1" applyAlignment="1">
      <alignment horizontal="center"/>
    </xf>
    <xf numFmtId="0" fontId="8" fillId="0" borderId="57" xfId="0" applyFont="1" applyBorder="1" applyAlignment="1">
      <alignment horizontal="center"/>
    </xf>
    <xf numFmtId="0" fontId="8" fillId="0" borderId="58" xfId="0" applyFont="1" applyBorder="1" applyAlignment="1">
      <alignment horizontal="center"/>
    </xf>
    <xf numFmtId="0" fontId="8" fillId="0" borderId="59" xfId="0" applyFont="1" applyBorder="1" applyAlignment="1">
      <alignment horizontal="center"/>
    </xf>
    <xf numFmtId="0" fontId="8" fillId="0" borderId="8" xfId="0" applyFont="1" applyBorder="1" applyAlignment="1">
      <alignment horizontal="center"/>
    </xf>
    <xf numFmtId="0" fontId="8" fillId="0" borderId="60" xfId="0" applyFont="1" applyBorder="1" applyAlignment="1">
      <alignment horizontal="center"/>
    </xf>
    <xf numFmtId="0" fontId="8" fillId="0" borderId="8" xfId="0" applyFont="1" applyBorder="1" applyAlignment="1" applyProtection="1"/>
    <xf numFmtId="0" fontId="8" fillId="0" borderId="16" xfId="0" applyFont="1" applyBorder="1" applyAlignment="1" applyProtection="1"/>
    <xf numFmtId="0" fontId="8" fillId="0" borderId="56" xfId="0" applyFont="1" applyBorder="1" applyAlignment="1" applyProtection="1"/>
    <xf numFmtId="0" fontId="8" fillId="0" borderId="61" xfId="0" applyFont="1" applyBorder="1" applyAlignment="1">
      <alignment horizontal="center"/>
    </xf>
    <xf numFmtId="0" fontId="8" fillId="0" borderId="50" xfId="0" applyFont="1" applyBorder="1" applyAlignment="1">
      <alignment horizontal="center"/>
    </xf>
    <xf numFmtId="0" fontId="8" fillId="0" borderId="62" xfId="0" applyFont="1" applyBorder="1" applyAlignment="1"/>
    <xf numFmtId="0" fontId="8" fillId="0" borderId="63" xfId="0" applyFont="1" applyBorder="1" applyAlignment="1"/>
    <xf numFmtId="0" fontId="8" fillId="0" borderId="64" xfId="0" applyFont="1" applyBorder="1" applyAlignment="1"/>
    <xf numFmtId="0" fontId="2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aral\Downloads\Mine_Operations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FAC"/>
      <sheetName val="MIN"/>
      <sheetName val="MET-D"/>
      <sheetName val="D&amp;B"/>
      <sheetName val="EXPL"/>
      <sheetName val="BSG"/>
      <sheetName val="LOAD"/>
      <sheetName val="AGG_1"/>
      <sheetName val="AGG_2"/>
      <sheetName val="AGG_3"/>
      <sheetName val="S-PILES"/>
      <sheetName val="EX-S&amp;P"/>
      <sheetName val="EX-M"/>
      <sheetName val="PROAD"/>
      <sheetName val="UPR"/>
      <sheetName val="ERO"/>
      <sheetName val="TOTAL"/>
      <sheetName val="R&amp;U"/>
    </sheetNames>
    <sheetDataSet>
      <sheetData sheetId="0"/>
      <sheetData sheetId="1"/>
      <sheetData sheetId="2"/>
      <sheetData sheetId="3">
        <row r="14">
          <cell r="C14">
            <v>7.7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tabSelected="1" topLeftCell="A28" workbookViewId="0">
      <selection activeCell="C38" sqref="C38:I38"/>
    </sheetView>
  </sheetViews>
  <sheetFormatPr defaultRowHeight="12.75" x14ac:dyDescent="0.2"/>
  <cols>
    <col min="1" max="2" width="9.7109375" customWidth="1"/>
    <col min="12" max="12" width="10.28515625" customWidth="1"/>
    <col min="13" max="13" width="12.140625" customWidth="1"/>
  </cols>
  <sheetData>
    <row r="1" spans="1:13" ht="26.25" x14ac:dyDescent="0.4">
      <c r="A1" s="82" t="s">
        <v>0</v>
      </c>
      <c r="B1" s="82"/>
      <c r="C1" s="83" t="s">
        <v>1</v>
      </c>
      <c r="D1" s="84"/>
      <c r="E1" s="84"/>
      <c r="F1" s="84"/>
      <c r="G1" s="84"/>
      <c r="H1" s="84"/>
      <c r="I1" s="84"/>
      <c r="J1" s="84"/>
      <c r="K1" s="84"/>
      <c r="L1" s="85"/>
      <c r="M1" s="59" t="s">
        <v>2</v>
      </c>
    </row>
    <row r="2" spans="1:13" ht="26.25" x14ac:dyDescent="0.4">
      <c r="A2" s="86" t="s">
        <v>3</v>
      </c>
      <c r="B2" s="86"/>
      <c r="C2" s="87" t="s">
        <v>220</v>
      </c>
      <c r="D2" s="88"/>
      <c r="E2" s="88"/>
      <c r="F2" s="88"/>
      <c r="G2" s="88"/>
      <c r="H2" s="88"/>
      <c r="I2" s="88"/>
      <c r="J2" s="88"/>
      <c r="K2" s="88"/>
      <c r="L2" s="89"/>
      <c r="M2" s="60" t="s">
        <v>4</v>
      </c>
    </row>
    <row r="3" spans="1:13" ht="26.25" x14ac:dyDescent="0.4">
      <c r="A3" s="61">
        <v>20</v>
      </c>
      <c r="B3" s="62">
        <f>AGG!H3</f>
        <v>0</v>
      </c>
      <c r="C3" s="90" t="s">
        <v>221</v>
      </c>
      <c r="D3" s="91"/>
      <c r="E3" s="91"/>
      <c r="F3" s="91"/>
      <c r="G3" s="91"/>
      <c r="H3" s="91"/>
      <c r="I3" s="91"/>
      <c r="J3" s="91"/>
      <c r="K3" s="91"/>
      <c r="L3" s="92"/>
      <c r="M3" s="60" t="s">
        <v>222</v>
      </c>
    </row>
    <row r="4" spans="1:13" ht="9.9499999999999993" customHeight="1" thickBot="1" x14ac:dyDescent="0.45">
      <c r="A4" s="93"/>
      <c r="B4" s="94"/>
      <c r="C4" s="95"/>
      <c r="D4" s="96"/>
      <c r="E4" s="96"/>
      <c r="F4" s="96"/>
      <c r="G4" s="96"/>
      <c r="H4" s="96"/>
      <c r="I4" s="96"/>
      <c r="J4" s="96"/>
      <c r="K4" s="96"/>
      <c r="L4" s="96"/>
      <c r="M4" s="63"/>
    </row>
    <row r="5" spans="1:13" ht="78.95" customHeight="1" x14ac:dyDescent="0.2">
      <c r="A5" s="97" t="s">
        <v>260</v>
      </c>
      <c r="B5" s="64">
        <v>1</v>
      </c>
      <c r="C5" s="100" t="s">
        <v>262</v>
      </c>
      <c r="D5" s="101"/>
      <c r="E5" s="101"/>
      <c r="F5" s="101"/>
      <c r="G5" s="101"/>
      <c r="H5" s="101"/>
      <c r="I5" s="101"/>
      <c r="J5" s="101"/>
      <c r="K5" s="102"/>
      <c r="L5" s="103" t="s">
        <v>223</v>
      </c>
      <c r="M5" s="114">
        <v>38839</v>
      </c>
    </row>
    <row r="6" spans="1:13" ht="31.5" customHeight="1" x14ac:dyDescent="0.2">
      <c r="A6" s="98"/>
      <c r="B6" s="117">
        <v>2</v>
      </c>
      <c r="C6" s="119" t="s">
        <v>261</v>
      </c>
      <c r="D6" s="120"/>
      <c r="E6" s="120"/>
      <c r="F6" s="120"/>
      <c r="G6" s="120"/>
      <c r="H6" s="120"/>
      <c r="I6" s="120"/>
      <c r="J6" s="120"/>
      <c r="K6" s="121"/>
      <c r="L6" s="104"/>
      <c r="M6" s="115"/>
    </row>
    <row r="7" spans="1:13" ht="15.75" x14ac:dyDescent="0.25">
      <c r="A7" s="98"/>
      <c r="B7" s="104"/>
      <c r="C7" s="106"/>
      <c r="D7" s="107"/>
      <c r="E7" s="108" t="s">
        <v>224</v>
      </c>
      <c r="F7" s="108"/>
      <c r="G7" s="108"/>
      <c r="H7" s="108"/>
      <c r="I7" s="108"/>
      <c r="J7" s="108"/>
      <c r="K7" s="109"/>
      <c r="L7" s="104"/>
      <c r="M7" s="115"/>
    </row>
    <row r="8" spans="1:13" ht="15.75" x14ac:dyDescent="0.25">
      <c r="A8" s="98"/>
      <c r="B8" s="104"/>
      <c r="C8" s="106" t="s">
        <v>225</v>
      </c>
      <c r="D8" s="107"/>
      <c r="E8" s="108" t="s">
        <v>226</v>
      </c>
      <c r="F8" s="108"/>
      <c r="G8" s="108"/>
      <c r="H8" s="108"/>
      <c r="I8" s="108"/>
      <c r="J8" s="108"/>
      <c r="K8" s="109"/>
      <c r="L8" s="104"/>
      <c r="M8" s="115"/>
    </row>
    <row r="9" spans="1:13" ht="15.75" x14ac:dyDescent="0.25">
      <c r="A9" s="98"/>
      <c r="B9" s="104"/>
      <c r="C9" s="106" t="s">
        <v>227</v>
      </c>
      <c r="D9" s="107"/>
      <c r="E9" s="108" t="s">
        <v>228</v>
      </c>
      <c r="F9" s="108"/>
      <c r="G9" s="108"/>
      <c r="H9" s="108"/>
      <c r="I9" s="108"/>
      <c r="J9" s="108"/>
      <c r="K9" s="109"/>
      <c r="L9" s="104"/>
      <c r="M9" s="115"/>
    </row>
    <row r="10" spans="1:13" ht="15.75" x14ac:dyDescent="0.25">
      <c r="A10" s="98"/>
      <c r="B10" s="104"/>
      <c r="C10" s="106" t="s">
        <v>229</v>
      </c>
      <c r="D10" s="107"/>
      <c r="E10" s="108" t="s">
        <v>230</v>
      </c>
      <c r="F10" s="108"/>
      <c r="G10" s="108"/>
      <c r="H10" s="108"/>
      <c r="I10" s="108"/>
      <c r="J10" s="108"/>
      <c r="K10" s="109"/>
      <c r="L10" s="104"/>
      <c r="M10" s="115"/>
    </row>
    <row r="11" spans="1:13" ht="31.5" customHeight="1" x14ac:dyDescent="0.2">
      <c r="A11" s="98"/>
      <c r="B11" s="104"/>
      <c r="C11" s="110" t="s">
        <v>231</v>
      </c>
      <c r="D11" s="111"/>
      <c r="E11" s="112" t="s">
        <v>232</v>
      </c>
      <c r="F11" s="112"/>
      <c r="G11" s="112"/>
      <c r="H11" s="112"/>
      <c r="I11" s="112"/>
      <c r="J11" s="112"/>
      <c r="K11" s="113"/>
      <c r="L11" s="104"/>
      <c r="M11" s="115"/>
    </row>
    <row r="12" spans="1:13" ht="15.75" x14ac:dyDescent="0.25">
      <c r="A12" s="98"/>
      <c r="B12" s="104"/>
      <c r="C12" s="106" t="s">
        <v>233</v>
      </c>
      <c r="D12" s="107"/>
      <c r="E12" s="66" t="s">
        <v>234</v>
      </c>
      <c r="F12" s="66"/>
      <c r="G12" s="66"/>
      <c r="H12" s="66"/>
      <c r="I12" s="66"/>
      <c r="J12" s="66"/>
      <c r="K12" s="67"/>
      <c r="L12" s="104"/>
      <c r="M12" s="115"/>
    </row>
    <row r="13" spans="1:13" ht="31.5" customHeight="1" x14ac:dyDescent="0.2">
      <c r="A13" s="98"/>
      <c r="B13" s="104"/>
      <c r="C13" s="122" t="s">
        <v>235</v>
      </c>
      <c r="D13" s="123"/>
      <c r="E13" s="112" t="s">
        <v>236</v>
      </c>
      <c r="F13" s="112"/>
      <c r="G13" s="112"/>
      <c r="H13" s="112"/>
      <c r="I13" s="112"/>
      <c r="J13" s="112"/>
      <c r="K13" s="113"/>
      <c r="L13" s="104"/>
      <c r="M13" s="115"/>
    </row>
    <row r="14" spans="1:13" ht="15.75" x14ac:dyDescent="0.25">
      <c r="A14" s="98"/>
      <c r="B14" s="104"/>
      <c r="C14" s="122" t="s">
        <v>237</v>
      </c>
      <c r="D14" s="123"/>
      <c r="E14" s="108" t="s">
        <v>238</v>
      </c>
      <c r="F14" s="108"/>
      <c r="G14" s="108"/>
      <c r="H14" s="108"/>
      <c r="I14" s="108"/>
      <c r="J14" s="108"/>
      <c r="K14" s="109"/>
      <c r="L14" s="104"/>
      <c r="M14" s="115"/>
    </row>
    <row r="15" spans="1:13" ht="31.5" customHeight="1" x14ac:dyDescent="0.2">
      <c r="A15" s="98"/>
      <c r="B15" s="104"/>
      <c r="C15" s="122" t="s">
        <v>239</v>
      </c>
      <c r="D15" s="123"/>
      <c r="E15" s="112" t="s">
        <v>240</v>
      </c>
      <c r="F15" s="112"/>
      <c r="G15" s="112"/>
      <c r="H15" s="112"/>
      <c r="I15" s="112"/>
      <c r="J15" s="112"/>
      <c r="K15" s="113"/>
      <c r="L15" s="104"/>
      <c r="M15" s="115"/>
    </row>
    <row r="16" spans="1:13" ht="47.25" customHeight="1" x14ac:dyDescent="0.2">
      <c r="A16" s="98"/>
      <c r="B16" s="118"/>
      <c r="C16" s="124" t="s">
        <v>241</v>
      </c>
      <c r="D16" s="125"/>
      <c r="E16" s="126" t="s">
        <v>242</v>
      </c>
      <c r="F16" s="126"/>
      <c r="G16" s="126"/>
      <c r="H16" s="126"/>
      <c r="I16" s="126"/>
      <c r="J16" s="126"/>
      <c r="K16" s="127"/>
      <c r="L16" s="104"/>
      <c r="M16" s="115"/>
    </row>
    <row r="17" spans="1:13" ht="63" customHeight="1" x14ac:dyDescent="0.2">
      <c r="A17" s="98"/>
      <c r="B17" s="65">
        <v>3</v>
      </c>
      <c r="C17" s="100" t="s">
        <v>243</v>
      </c>
      <c r="D17" s="101"/>
      <c r="E17" s="101"/>
      <c r="F17" s="101"/>
      <c r="G17" s="101"/>
      <c r="H17" s="101"/>
      <c r="I17" s="101"/>
      <c r="J17" s="101"/>
      <c r="K17" s="102"/>
      <c r="L17" s="104"/>
      <c r="M17" s="115"/>
    </row>
    <row r="18" spans="1:13" ht="31.5" customHeight="1" x14ac:dyDescent="0.2">
      <c r="A18" s="98"/>
      <c r="B18" s="65">
        <v>4</v>
      </c>
      <c r="C18" s="100" t="s">
        <v>244</v>
      </c>
      <c r="D18" s="101"/>
      <c r="E18" s="101"/>
      <c r="F18" s="101"/>
      <c r="G18" s="101"/>
      <c r="H18" s="101"/>
      <c r="I18" s="101"/>
      <c r="J18" s="101"/>
      <c r="K18" s="102"/>
      <c r="L18" s="104"/>
      <c r="M18" s="115"/>
    </row>
    <row r="19" spans="1:13" ht="31.5" customHeight="1" x14ac:dyDescent="0.2">
      <c r="A19" s="98"/>
      <c r="B19" s="65">
        <v>5</v>
      </c>
      <c r="C19" s="100" t="s">
        <v>245</v>
      </c>
      <c r="D19" s="101"/>
      <c r="E19" s="101"/>
      <c r="F19" s="101"/>
      <c r="G19" s="101"/>
      <c r="H19" s="101"/>
      <c r="I19" s="101"/>
      <c r="J19" s="101"/>
      <c r="K19" s="102"/>
      <c r="L19" s="104"/>
      <c r="M19" s="115"/>
    </row>
    <row r="20" spans="1:13" ht="31.5" customHeight="1" x14ac:dyDescent="0.2">
      <c r="A20" s="98"/>
      <c r="B20" s="65">
        <v>6</v>
      </c>
      <c r="C20" s="100" t="s">
        <v>246</v>
      </c>
      <c r="D20" s="101"/>
      <c r="E20" s="101"/>
      <c r="F20" s="101"/>
      <c r="G20" s="101"/>
      <c r="H20" s="101"/>
      <c r="I20" s="101"/>
      <c r="J20" s="101"/>
      <c r="K20" s="102"/>
      <c r="L20" s="104"/>
      <c r="M20" s="115"/>
    </row>
    <row r="21" spans="1:13" ht="31.5" customHeight="1" x14ac:dyDescent="0.2">
      <c r="A21" s="98"/>
      <c r="B21" s="65">
        <v>7</v>
      </c>
      <c r="C21" s="100" t="s">
        <v>247</v>
      </c>
      <c r="D21" s="101"/>
      <c r="E21" s="101"/>
      <c r="F21" s="101"/>
      <c r="G21" s="101"/>
      <c r="H21" s="101"/>
      <c r="I21" s="101"/>
      <c r="J21" s="101"/>
      <c r="K21" s="102"/>
      <c r="L21" s="104"/>
      <c r="M21" s="115"/>
    </row>
    <row r="22" spans="1:13" ht="47.25" customHeight="1" x14ac:dyDescent="0.2">
      <c r="A22" s="98"/>
      <c r="B22" s="65">
        <v>8</v>
      </c>
      <c r="C22" s="100" t="s">
        <v>248</v>
      </c>
      <c r="D22" s="101"/>
      <c r="E22" s="101"/>
      <c r="F22" s="101"/>
      <c r="G22" s="101"/>
      <c r="H22" s="101"/>
      <c r="I22" s="101"/>
      <c r="J22" s="101"/>
      <c r="K22" s="102"/>
      <c r="L22" s="104"/>
      <c r="M22" s="115"/>
    </row>
    <row r="23" spans="1:13" ht="47.25" customHeight="1" x14ac:dyDescent="0.2">
      <c r="A23" s="98"/>
      <c r="B23" s="65">
        <v>9</v>
      </c>
      <c r="C23" s="100" t="s">
        <v>249</v>
      </c>
      <c r="D23" s="101"/>
      <c r="E23" s="101"/>
      <c r="F23" s="101"/>
      <c r="G23" s="101"/>
      <c r="H23" s="101"/>
      <c r="I23" s="101"/>
      <c r="J23" s="101"/>
      <c r="K23" s="102"/>
      <c r="L23" s="104"/>
      <c r="M23" s="115"/>
    </row>
    <row r="24" spans="1:13" ht="47.25" customHeight="1" x14ac:dyDescent="0.2">
      <c r="A24" s="98"/>
      <c r="B24" s="65">
        <v>10</v>
      </c>
      <c r="C24" s="100" t="s">
        <v>250</v>
      </c>
      <c r="D24" s="101"/>
      <c r="E24" s="101"/>
      <c r="F24" s="101"/>
      <c r="G24" s="101"/>
      <c r="H24" s="101"/>
      <c r="I24" s="101"/>
      <c r="J24" s="101"/>
      <c r="K24" s="102"/>
      <c r="L24" s="104"/>
      <c r="M24" s="115"/>
    </row>
    <row r="25" spans="1:13" ht="94.5" customHeight="1" x14ac:dyDescent="0.2">
      <c r="A25" s="98"/>
      <c r="B25" s="65">
        <v>11</v>
      </c>
      <c r="C25" s="100" t="s">
        <v>251</v>
      </c>
      <c r="D25" s="101"/>
      <c r="E25" s="101"/>
      <c r="F25" s="101"/>
      <c r="G25" s="101"/>
      <c r="H25" s="101"/>
      <c r="I25" s="101"/>
      <c r="J25" s="101"/>
      <c r="K25" s="102"/>
      <c r="L25" s="104"/>
      <c r="M25" s="115"/>
    </row>
    <row r="26" spans="1:13" ht="63" customHeight="1" x14ac:dyDescent="0.2">
      <c r="A26" s="98"/>
      <c r="B26" s="128">
        <v>12</v>
      </c>
      <c r="C26" s="129" t="s">
        <v>252</v>
      </c>
      <c r="D26" s="130"/>
      <c r="E26" s="130"/>
      <c r="F26" s="130"/>
      <c r="G26" s="130"/>
      <c r="H26" s="130"/>
      <c r="I26" s="130"/>
      <c r="J26" s="130"/>
      <c r="K26" s="131"/>
      <c r="L26" s="104"/>
      <c r="M26" s="115"/>
    </row>
    <row r="27" spans="1:13" ht="15.75" x14ac:dyDescent="0.2">
      <c r="A27" s="98"/>
      <c r="B27" s="128"/>
      <c r="C27" s="119"/>
      <c r="D27" s="120"/>
      <c r="E27" s="120"/>
      <c r="F27" s="120"/>
      <c r="G27" s="120"/>
      <c r="H27" s="120"/>
      <c r="I27" s="120"/>
      <c r="J27" s="120"/>
      <c r="K27" s="121"/>
      <c r="L27" s="104"/>
      <c r="M27" s="115"/>
    </row>
    <row r="28" spans="1:13" ht="63" customHeight="1" x14ac:dyDescent="0.2">
      <c r="A28" s="98"/>
      <c r="B28" s="128"/>
      <c r="C28" s="132" t="s">
        <v>253</v>
      </c>
      <c r="D28" s="133"/>
      <c r="E28" s="133"/>
      <c r="F28" s="133"/>
      <c r="G28" s="133"/>
      <c r="H28" s="133"/>
      <c r="I28" s="133"/>
      <c r="J28" s="133"/>
      <c r="K28" s="134"/>
      <c r="L28" s="104"/>
      <c r="M28" s="115"/>
    </row>
    <row r="29" spans="1:13" ht="94.5" customHeight="1" x14ac:dyDescent="0.2">
      <c r="A29" s="98"/>
      <c r="B29" s="117">
        <v>13</v>
      </c>
      <c r="C29" s="119" t="s">
        <v>254</v>
      </c>
      <c r="D29" s="120"/>
      <c r="E29" s="120"/>
      <c r="F29" s="120"/>
      <c r="G29" s="120"/>
      <c r="H29" s="120"/>
      <c r="I29" s="120"/>
      <c r="J29" s="120"/>
      <c r="K29" s="121"/>
      <c r="L29" s="104"/>
      <c r="M29" s="115"/>
    </row>
    <row r="30" spans="1:13" ht="31.5" customHeight="1" x14ac:dyDescent="0.2">
      <c r="A30" s="98"/>
      <c r="B30" s="104"/>
      <c r="C30" s="122" t="s">
        <v>255</v>
      </c>
      <c r="D30" s="123"/>
      <c r="E30" s="112" t="s">
        <v>256</v>
      </c>
      <c r="F30" s="112"/>
      <c r="G30" s="112"/>
      <c r="H30" s="112"/>
      <c r="I30" s="112"/>
      <c r="J30" s="112"/>
      <c r="K30" s="113"/>
      <c r="L30" s="104"/>
      <c r="M30" s="115"/>
    </row>
    <row r="31" spans="1:13" ht="31.5" customHeight="1" x14ac:dyDescent="0.2">
      <c r="A31" s="98"/>
      <c r="B31" s="104"/>
      <c r="C31" s="122" t="s">
        <v>235</v>
      </c>
      <c r="D31" s="123"/>
      <c r="E31" s="112" t="s">
        <v>236</v>
      </c>
      <c r="F31" s="112"/>
      <c r="G31" s="112"/>
      <c r="H31" s="112"/>
      <c r="I31" s="112"/>
      <c r="J31" s="112"/>
      <c r="K31" s="113"/>
      <c r="L31" s="104"/>
      <c r="M31" s="115"/>
    </row>
    <row r="32" spans="1:13" ht="15.75" x14ac:dyDescent="0.25">
      <c r="A32" s="98"/>
      <c r="B32" s="104"/>
      <c r="C32" s="122" t="s">
        <v>237</v>
      </c>
      <c r="D32" s="123"/>
      <c r="E32" s="108" t="s">
        <v>257</v>
      </c>
      <c r="F32" s="108"/>
      <c r="G32" s="108"/>
      <c r="H32" s="108"/>
      <c r="I32" s="108"/>
      <c r="J32" s="108"/>
      <c r="K32" s="109"/>
      <c r="L32" s="104"/>
      <c r="M32" s="115"/>
    </row>
    <row r="33" spans="1:13" ht="31.5" customHeight="1" x14ac:dyDescent="0.2">
      <c r="A33" s="98"/>
      <c r="B33" s="104"/>
      <c r="C33" s="122" t="s">
        <v>239</v>
      </c>
      <c r="D33" s="123"/>
      <c r="E33" s="112" t="s">
        <v>240</v>
      </c>
      <c r="F33" s="112"/>
      <c r="G33" s="112"/>
      <c r="H33" s="112"/>
      <c r="I33" s="112"/>
      <c r="J33" s="112"/>
      <c r="K33" s="113"/>
      <c r="L33" s="104"/>
      <c r="M33" s="115"/>
    </row>
    <row r="34" spans="1:13" ht="47.25" customHeight="1" x14ac:dyDescent="0.2">
      <c r="A34" s="98"/>
      <c r="B34" s="118"/>
      <c r="C34" s="124" t="s">
        <v>241</v>
      </c>
      <c r="D34" s="125"/>
      <c r="E34" s="126" t="s">
        <v>258</v>
      </c>
      <c r="F34" s="126"/>
      <c r="G34" s="126"/>
      <c r="H34" s="126"/>
      <c r="I34" s="126"/>
      <c r="J34" s="126"/>
      <c r="K34" s="127"/>
      <c r="L34" s="104"/>
      <c r="M34" s="115"/>
    </row>
    <row r="35" spans="1:13" ht="63" customHeight="1" thickBot="1" x14ac:dyDescent="0.25">
      <c r="A35" s="99"/>
      <c r="B35" s="68">
        <v>14</v>
      </c>
      <c r="C35" s="135" t="s">
        <v>259</v>
      </c>
      <c r="D35" s="136"/>
      <c r="E35" s="136"/>
      <c r="F35" s="136"/>
      <c r="G35" s="136"/>
      <c r="H35" s="136"/>
      <c r="I35" s="136"/>
      <c r="J35" s="136"/>
      <c r="K35" s="137"/>
      <c r="L35" s="105"/>
      <c r="M35" s="116"/>
    </row>
    <row r="38" spans="1:13" ht="18" x14ac:dyDescent="0.25">
      <c r="C38" s="528" t="s">
        <v>282</v>
      </c>
      <c r="D38" s="528"/>
      <c r="E38" s="528"/>
      <c r="F38" s="528"/>
      <c r="G38" s="528"/>
      <c r="H38" s="528"/>
      <c r="I38" s="528"/>
    </row>
  </sheetData>
  <mergeCells count="58">
    <mergeCell ref="C33:D33"/>
    <mergeCell ref="E33:K33"/>
    <mergeCell ref="C25:K25"/>
    <mergeCell ref="C34:D34"/>
    <mergeCell ref="E34:K34"/>
    <mergeCell ref="C35:K35"/>
    <mergeCell ref="C29:K29"/>
    <mergeCell ref="C30:D30"/>
    <mergeCell ref="E30:K30"/>
    <mergeCell ref="C31:D31"/>
    <mergeCell ref="C24:K24"/>
    <mergeCell ref="B26:B28"/>
    <mergeCell ref="C26:K26"/>
    <mergeCell ref="C27:K27"/>
    <mergeCell ref="C28:K28"/>
    <mergeCell ref="E32:K32"/>
    <mergeCell ref="B29:B34"/>
    <mergeCell ref="E31:K31"/>
    <mergeCell ref="C32:D32"/>
    <mergeCell ref="C18:K18"/>
    <mergeCell ref="C19:K19"/>
    <mergeCell ref="C20:K20"/>
    <mergeCell ref="C21:K21"/>
    <mergeCell ref="C22:K22"/>
    <mergeCell ref="C23:K23"/>
    <mergeCell ref="E14:K14"/>
    <mergeCell ref="C15:D15"/>
    <mergeCell ref="E15:K15"/>
    <mergeCell ref="C16:D16"/>
    <mergeCell ref="E16:K16"/>
    <mergeCell ref="C17:K17"/>
    <mergeCell ref="M5:M35"/>
    <mergeCell ref="B6:B16"/>
    <mergeCell ref="C6:K6"/>
    <mergeCell ref="C7:D7"/>
    <mergeCell ref="E7:K7"/>
    <mergeCell ref="C8:D8"/>
    <mergeCell ref="E8:K8"/>
    <mergeCell ref="C9:D9"/>
    <mergeCell ref="E9:K9"/>
    <mergeCell ref="C12:D12"/>
    <mergeCell ref="A5:A35"/>
    <mergeCell ref="C5:K5"/>
    <mergeCell ref="L5:L35"/>
    <mergeCell ref="C10:D10"/>
    <mergeCell ref="E10:K10"/>
    <mergeCell ref="C11:D11"/>
    <mergeCell ref="E11:K11"/>
    <mergeCell ref="C13:D13"/>
    <mergeCell ref="E13:K13"/>
    <mergeCell ref="C14:D14"/>
    <mergeCell ref="A1:B1"/>
    <mergeCell ref="C1:L1"/>
    <mergeCell ref="A2:B2"/>
    <mergeCell ref="C2:L2"/>
    <mergeCell ref="C3:L3"/>
    <mergeCell ref="A4:B4"/>
    <mergeCell ref="C4:L4"/>
  </mergeCells>
  <phoneticPr fontId="0" type="noConversion"/>
  <pageMargins left="0.75" right="0.75" top="0.5" bottom="0.5" header="0.25" footer="0.25"/>
  <pageSetup scale="73" fitToHeight="3" orientation="portrait" verticalDpi="0"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231"/>
  <sheetViews>
    <sheetView topLeftCell="A136" zoomScale="50" workbookViewId="0">
      <selection activeCell="M2" sqref="M2:DJ2"/>
    </sheetView>
  </sheetViews>
  <sheetFormatPr defaultRowHeight="15.75" x14ac:dyDescent="0.25"/>
  <cols>
    <col min="1" max="1" width="2.28515625" style="5" customWidth="1"/>
    <col min="2" max="104" width="2.42578125" style="5" customWidth="1"/>
    <col min="105" max="125" width="2.42578125" style="6" customWidth="1"/>
    <col min="126" max="126" width="2.28515625" style="6" customWidth="1"/>
    <col min="127" max="16384" width="9.140625" style="6"/>
  </cols>
  <sheetData>
    <row r="1" spans="1:125" s="2" customFormat="1" ht="35.25" x14ac:dyDescent="0.5">
      <c r="A1" s="1"/>
      <c r="B1" s="141" t="s">
        <v>0</v>
      </c>
      <c r="C1" s="142"/>
      <c r="D1" s="142"/>
      <c r="E1" s="142"/>
      <c r="F1" s="142"/>
      <c r="G1" s="142"/>
      <c r="H1" s="142"/>
      <c r="I1" s="142"/>
      <c r="J1" s="142"/>
      <c r="K1" s="142"/>
      <c r="L1" s="143"/>
      <c r="M1" s="141" t="s">
        <v>1</v>
      </c>
      <c r="N1" s="142"/>
      <c r="O1" s="142"/>
      <c r="P1" s="142"/>
      <c r="Q1" s="142"/>
      <c r="R1" s="142"/>
      <c r="S1" s="142"/>
      <c r="T1" s="142"/>
      <c r="U1" s="142"/>
      <c r="V1" s="142"/>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c r="DH1" s="144"/>
      <c r="DI1" s="144"/>
      <c r="DJ1" s="145"/>
      <c r="DK1" s="146" t="s">
        <v>2</v>
      </c>
      <c r="DL1" s="146"/>
      <c r="DM1" s="146"/>
      <c r="DN1" s="146"/>
      <c r="DO1" s="146"/>
      <c r="DP1" s="146"/>
      <c r="DQ1" s="146"/>
      <c r="DR1" s="146"/>
      <c r="DS1" s="146"/>
      <c r="DT1" s="146"/>
      <c r="DU1" s="146"/>
    </row>
    <row r="2" spans="1:125" s="4" customFormat="1" ht="38.25" x14ac:dyDescent="0.65">
      <c r="A2" s="3"/>
      <c r="B2" s="147" t="s">
        <v>3</v>
      </c>
      <c r="C2" s="148"/>
      <c r="D2" s="148"/>
      <c r="E2" s="148"/>
      <c r="F2" s="148"/>
      <c r="G2" s="148"/>
      <c r="H2" s="148"/>
      <c r="I2" s="148"/>
      <c r="J2" s="148"/>
      <c r="K2" s="148"/>
      <c r="L2" s="149"/>
      <c r="M2" s="150" t="s">
        <v>263</v>
      </c>
      <c r="N2" s="151"/>
      <c r="O2" s="151"/>
      <c r="P2" s="151"/>
      <c r="Q2" s="151"/>
      <c r="R2" s="151"/>
      <c r="S2" s="151"/>
      <c r="T2" s="151"/>
      <c r="U2" s="151"/>
      <c r="V2" s="151"/>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3"/>
      <c r="DK2" s="154" t="s">
        <v>4</v>
      </c>
      <c r="DL2" s="154"/>
      <c r="DM2" s="154"/>
      <c r="DN2" s="154"/>
      <c r="DO2" s="154"/>
      <c r="DP2" s="154"/>
      <c r="DQ2" s="154"/>
      <c r="DR2" s="154"/>
      <c r="DS2" s="154"/>
      <c r="DT2" s="154"/>
      <c r="DU2" s="154"/>
    </row>
    <row r="3" spans="1:125" s="4" customFormat="1" ht="39" thickBot="1" x14ac:dyDescent="0.7">
      <c r="A3" s="3"/>
      <c r="B3" s="160">
        <v>20</v>
      </c>
      <c r="C3" s="161"/>
      <c r="D3" s="161"/>
      <c r="E3" s="161"/>
      <c r="F3" s="161"/>
      <c r="G3" s="161"/>
      <c r="H3" s="162"/>
      <c r="I3" s="162"/>
      <c r="J3" s="162"/>
      <c r="K3" s="163"/>
      <c r="L3" s="164"/>
      <c r="M3" s="150" t="s">
        <v>264</v>
      </c>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3"/>
      <c r="DK3" s="154" t="s">
        <v>265</v>
      </c>
      <c r="DL3" s="154"/>
      <c r="DM3" s="154"/>
      <c r="DN3" s="154"/>
      <c r="DO3" s="154"/>
      <c r="DP3" s="154"/>
      <c r="DQ3" s="154"/>
      <c r="DR3" s="154"/>
      <c r="DS3" s="154"/>
      <c r="DT3" s="154"/>
      <c r="DU3" s="154"/>
    </row>
    <row r="4" spans="1:125" ht="3.95" customHeight="1" thickBot="1" x14ac:dyDescent="0.3">
      <c r="B4" s="155"/>
      <c r="C4" s="156"/>
      <c r="D4" s="156"/>
      <c r="E4" s="156"/>
      <c r="F4" s="156"/>
      <c r="G4" s="156"/>
      <c r="H4" s="156"/>
      <c r="I4" s="156"/>
      <c r="J4" s="156"/>
      <c r="K4" s="156"/>
      <c r="L4" s="157"/>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9"/>
      <c r="DL4" s="159"/>
      <c r="DM4" s="159"/>
      <c r="DN4" s="159"/>
      <c r="DO4" s="159"/>
      <c r="DP4" s="159"/>
      <c r="DQ4" s="159"/>
      <c r="DR4" s="159"/>
      <c r="DS4" s="159"/>
      <c r="DT4" s="159"/>
      <c r="DU4" s="159"/>
    </row>
    <row r="5" spans="1:125" s="8" customFormat="1" ht="24" thickBot="1" x14ac:dyDescent="0.4">
      <c r="A5" s="7"/>
      <c r="B5" s="170" t="s">
        <v>5</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2"/>
      <c r="CI5" s="138" t="s">
        <v>6</v>
      </c>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40"/>
    </row>
    <row r="6" spans="1:125" s="8" customFormat="1" ht="24" thickBot="1" x14ac:dyDescent="0.4">
      <c r="A6" s="7"/>
      <c r="B6" s="173" t="s">
        <v>7</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5"/>
      <c r="AE6" s="176"/>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8"/>
      <c r="BH6" s="179" t="s">
        <v>8</v>
      </c>
      <c r="BI6" s="180"/>
      <c r="BJ6" s="180"/>
      <c r="BK6" s="180"/>
      <c r="BL6" s="180"/>
      <c r="BM6" s="180"/>
      <c r="BN6" s="180"/>
      <c r="BO6" s="180"/>
      <c r="BP6" s="180"/>
      <c r="BQ6" s="180"/>
      <c r="BR6" s="180"/>
      <c r="BS6" s="180"/>
      <c r="BT6" s="180"/>
      <c r="BU6" s="180"/>
      <c r="BV6" s="180"/>
      <c r="BW6" s="180"/>
      <c r="BX6" s="180"/>
      <c r="BY6" s="180"/>
      <c r="BZ6" s="180"/>
      <c r="CA6" s="180"/>
      <c r="CB6" s="180"/>
      <c r="CC6" s="180"/>
      <c r="CD6" s="180"/>
      <c r="CE6" s="180"/>
      <c r="CF6" s="180"/>
      <c r="CG6" s="180"/>
      <c r="CH6" s="181"/>
      <c r="CI6" s="182" t="s">
        <v>9</v>
      </c>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4"/>
    </row>
    <row r="7" spans="1:125" s="8" customFormat="1" ht="23.25" x14ac:dyDescent="0.35">
      <c r="A7" s="7"/>
      <c r="B7" s="138" t="s">
        <v>10</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40"/>
      <c r="CI7" s="182" t="s">
        <v>11</v>
      </c>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4"/>
    </row>
    <row r="8" spans="1:125" s="8" customFormat="1" ht="24" thickBot="1" x14ac:dyDescent="0.4">
      <c r="A8" s="7"/>
      <c r="B8" s="185" t="s">
        <v>12</v>
      </c>
      <c r="C8" s="186"/>
      <c r="D8" s="186"/>
      <c r="E8" s="186"/>
      <c r="F8" s="186"/>
      <c r="G8" s="186"/>
      <c r="H8" s="186"/>
      <c r="I8" s="186"/>
      <c r="J8" s="186"/>
      <c r="K8" s="186"/>
      <c r="L8" s="186"/>
      <c r="M8" s="186"/>
      <c r="N8" s="186"/>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6" t="s">
        <v>13</v>
      </c>
      <c r="AO8" s="186"/>
      <c r="AP8" s="186"/>
      <c r="AQ8" s="186"/>
      <c r="AR8" s="186"/>
      <c r="AS8" s="186"/>
      <c r="AT8" s="186"/>
      <c r="AU8" s="186"/>
      <c r="AV8" s="186"/>
      <c r="AW8" s="186"/>
      <c r="AX8" s="186"/>
      <c r="AY8" s="188"/>
      <c r="AZ8" s="188"/>
      <c r="BA8" s="188"/>
      <c r="BB8" s="188"/>
      <c r="BC8" s="188"/>
      <c r="BD8" s="188"/>
      <c r="BE8" s="188"/>
      <c r="BF8" s="188"/>
      <c r="BG8" s="186" t="s">
        <v>14</v>
      </c>
      <c r="BH8" s="186"/>
      <c r="BI8" s="186"/>
      <c r="BJ8" s="186"/>
      <c r="BK8" s="186"/>
      <c r="BL8" s="186"/>
      <c r="BM8" s="186"/>
      <c r="BN8" s="186"/>
      <c r="BO8" s="186"/>
      <c r="BP8" s="186"/>
      <c r="BQ8" s="186"/>
      <c r="BR8" s="186"/>
      <c r="BS8" s="189"/>
      <c r="BT8" s="165"/>
      <c r="BU8" s="166"/>
      <c r="BV8" s="165"/>
      <c r="BW8" s="166"/>
      <c r="BX8" s="165"/>
      <c r="BY8" s="166"/>
      <c r="BZ8" s="165"/>
      <c r="CA8" s="166"/>
      <c r="CB8" s="165"/>
      <c r="CC8" s="166"/>
      <c r="CD8" s="165"/>
      <c r="CE8" s="166"/>
      <c r="CF8" s="165"/>
      <c r="CG8" s="166"/>
      <c r="CH8" s="10"/>
      <c r="CI8" s="167" t="s">
        <v>15</v>
      </c>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9"/>
    </row>
    <row r="9" spans="1:125" s="8" customFormat="1" ht="24" thickBot="1" x14ac:dyDescent="0.4">
      <c r="A9" s="7"/>
      <c r="B9" s="185" t="s">
        <v>16</v>
      </c>
      <c r="C9" s="186"/>
      <c r="D9" s="186"/>
      <c r="E9" s="186"/>
      <c r="F9" s="186"/>
      <c r="G9" s="186"/>
      <c r="H9" s="186"/>
      <c r="I9" s="186"/>
      <c r="J9" s="186"/>
      <c r="K9" s="186"/>
      <c r="L9" s="186"/>
      <c r="M9" s="186"/>
      <c r="N9" s="186"/>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6" t="s">
        <v>17</v>
      </c>
      <c r="AO9" s="186"/>
      <c r="AP9" s="186"/>
      <c r="AQ9" s="186"/>
      <c r="AR9" s="186"/>
      <c r="AS9" s="186"/>
      <c r="AT9" s="186"/>
      <c r="AU9" s="186"/>
      <c r="AV9" s="186"/>
      <c r="AW9" s="186"/>
      <c r="AX9" s="186"/>
      <c r="AY9" s="190"/>
      <c r="AZ9" s="190"/>
      <c r="BA9" s="190"/>
      <c r="BB9" s="190"/>
      <c r="BC9" s="190"/>
      <c r="BD9" s="190"/>
      <c r="BE9" s="190"/>
      <c r="BF9" s="190"/>
      <c r="BG9" s="186" t="s">
        <v>18</v>
      </c>
      <c r="BH9" s="186"/>
      <c r="BI9" s="186"/>
      <c r="BJ9" s="186"/>
      <c r="BK9" s="186"/>
      <c r="BL9" s="186"/>
      <c r="BM9" s="186"/>
      <c r="BN9" s="186"/>
      <c r="BO9" s="186"/>
      <c r="BP9" s="186"/>
      <c r="BQ9" s="186"/>
      <c r="BR9" s="186"/>
      <c r="BS9" s="189"/>
      <c r="BT9" s="191">
        <f>100000*BV8+10000*BX8+1000*BZ8+100*CB8+10*CD8+1*CF8</f>
        <v>0</v>
      </c>
      <c r="BU9" s="192"/>
      <c r="BV9" s="192"/>
      <c r="BW9" s="192"/>
      <c r="BX9" s="192"/>
      <c r="BY9" s="192"/>
      <c r="BZ9" s="192"/>
      <c r="CA9" s="192"/>
      <c r="CB9" s="192"/>
      <c r="CC9" s="193"/>
      <c r="CD9" s="194"/>
      <c r="CE9" s="183"/>
      <c r="CF9" s="183"/>
      <c r="CG9" s="183"/>
      <c r="CH9" s="184"/>
      <c r="CI9" s="182" t="s">
        <v>19</v>
      </c>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4"/>
    </row>
    <row r="10" spans="1:125" s="8" customFormat="1" ht="25.5" customHeight="1" thickBot="1" x14ac:dyDescent="0.4">
      <c r="A10" s="7"/>
      <c r="B10" s="185" t="s">
        <v>20</v>
      </c>
      <c r="C10" s="186"/>
      <c r="D10" s="186"/>
      <c r="E10" s="186"/>
      <c r="F10" s="186"/>
      <c r="G10" s="186"/>
      <c r="H10" s="186"/>
      <c r="I10" s="186"/>
      <c r="J10" s="186"/>
      <c r="K10" s="186"/>
      <c r="L10" s="186"/>
      <c r="M10" s="186"/>
      <c r="N10" s="186"/>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6" t="s">
        <v>21</v>
      </c>
      <c r="AN10" s="196"/>
      <c r="AO10" s="196"/>
      <c r="AP10" s="196"/>
      <c r="AQ10" s="196"/>
      <c r="AR10" s="196"/>
      <c r="AS10" s="196"/>
      <c r="AT10" s="196"/>
      <c r="AU10" s="196"/>
      <c r="AV10" s="196"/>
      <c r="AW10" s="196"/>
      <c r="AX10" s="196"/>
      <c r="AY10" s="190">
        <f>AY8*100000+AY9</f>
        <v>0</v>
      </c>
      <c r="AZ10" s="190"/>
      <c r="BA10" s="190"/>
      <c r="BB10" s="190"/>
      <c r="BC10" s="190"/>
      <c r="BD10" s="190"/>
      <c r="BE10" s="190"/>
      <c r="BF10" s="190"/>
      <c r="BG10" s="186" t="s">
        <v>22</v>
      </c>
      <c r="BH10" s="186"/>
      <c r="BI10" s="186"/>
      <c r="BJ10" s="186"/>
      <c r="BK10" s="186"/>
      <c r="BL10" s="186"/>
      <c r="BM10" s="186"/>
      <c r="BN10" s="186"/>
      <c r="BO10" s="186"/>
      <c r="BP10" s="186"/>
      <c r="BQ10" s="186"/>
      <c r="BR10" s="186"/>
      <c r="BS10" s="189"/>
      <c r="BT10" s="197"/>
      <c r="BU10" s="198"/>
      <c r="BV10" s="198"/>
      <c r="BW10" s="199"/>
      <c r="BX10" s="200"/>
      <c r="BY10" s="186"/>
      <c r="BZ10" s="186"/>
      <c r="CA10" s="186"/>
      <c r="CB10" s="186"/>
      <c r="CC10" s="186"/>
      <c r="CD10" s="186"/>
      <c r="CE10" s="186"/>
      <c r="CF10" s="186"/>
      <c r="CG10" s="186"/>
      <c r="CH10" s="201"/>
      <c r="CI10" s="182" t="s">
        <v>23</v>
      </c>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4"/>
    </row>
    <row r="11" spans="1:125" s="8" customFormat="1" ht="3.95" customHeight="1" thickBot="1" x14ac:dyDescent="0.4">
      <c r="A11" s="7"/>
      <c r="B11" s="202"/>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03"/>
      <c r="BW11" s="203"/>
      <c r="BX11" s="203"/>
      <c r="BY11" s="203"/>
      <c r="BZ11" s="203"/>
      <c r="CA11" s="203"/>
      <c r="CB11" s="203"/>
      <c r="CC11" s="203"/>
      <c r="CD11" s="203"/>
      <c r="CE11" s="203"/>
      <c r="CF11" s="203"/>
      <c r="CG11" s="203"/>
      <c r="CH11" s="203"/>
      <c r="CI11" s="202"/>
      <c r="CJ11" s="203"/>
      <c r="CK11" s="203"/>
      <c r="CL11" s="203"/>
      <c r="CM11" s="203"/>
      <c r="CN11" s="203"/>
      <c r="CO11" s="203"/>
      <c r="CP11" s="203"/>
      <c r="CQ11" s="203"/>
      <c r="CR11" s="203"/>
      <c r="CS11" s="203"/>
      <c r="CT11" s="203"/>
      <c r="CU11" s="203"/>
      <c r="CV11" s="203"/>
      <c r="CW11" s="203"/>
      <c r="CX11" s="203"/>
      <c r="CY11" s="203"/>
      <c r="CZ11" s="203"/>
      <c r="DA11" s="203"/>
      <c r="DB11" s="203"/>
      <c r="DC11" s="203"/>
      <c r="DD11" s="203"/>
      <c r="DE11" s="203"/>
      <c r="DF11" s="203"/>
      <c r="DG11" s="203"/>
      <c r="DH11" s="203"/>
      <c r="DI11" s="203"/>
      <c r="DJ11" s="203"/>
      <c r="DK11" s="203"/>
      <c r="DL11" s="203"/>
      <c r="DM11" s="203"/>
      <c r="DN11" s="203"/>
      <c r="DO11" s="203"/>
      <c r="DP11" s="203"/>
      <c r="DQ11" s="203"/>
      <c r="DR11" s="203"/>
      <c r="DS11" s="203"/>
      <c r="DT11" s="203"/>
      <c r="DU11" s="204"/>
    </row>
    <row r="12" spans="1:125" s="8" customFormat="1" ht="23.25" x14ac:dyDescent="0.35">
      <c r="A12" s="7"/>
      <c r="B12" s="138" t="s">
        <v>24</v>
      </c>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40"/>
      <c r="CA12" s="202"/>
      <c r="CB12" s="205"/>
      <c r="CC12" s="205"/>
      <c r="CD12" s="205"/>
      <c r="CE12" s="205"/>
      <c r="CF12" s="205"/>
      <c r="CG12" s="205"/>
      <c r="CH12" s="204"/>
      <c r="CI12" s="202"/>
      <c r="CJ12" s="203"/>
      <c r="CK12" s="203"/>
      <c r="CL12" s="203"/>
      <c r="CM12" s="203"/>
      <c r="CN12" s="203"/>
      <c r="CO12" s="203"/>
      <c r="CP12" s="203"/>
      <c r="CQ12" s="203"/>
      <c r="CR12" s="168" t="s">
        <v>25</v>
      </c>
      <c r="CS12" s="168"/>
      <c r="CT12" s="168"/>
      <c r="CU12" s="168"/>
      <c r="CV12" s="168"/>
      <c r="CW12" s="168"/>
      <c r="CX12" s="168"/>
      <c r="CY12" s="168"/>
      <c r="CZ12" s="168"/>
      <c r="DA12" s="168"/>
      <c r="DB12" s="168"/>
      <c r="DC12" s="168"/>
      <c r="DD12" s="168"/>
      <c r="DE12" s="168"/>
      <c r="DF12" s="168"/>
      <c r="DG12" s="168"/>
      <c r="DH12" s="168"/>
      <c r="DI12" s="168"/>
      <c r="DJ12" s="168"/>
      <c r="DK12" s="168"/>
      <c r="DL12" s="168"/>
      <c r="DM12" s="168"/>
      <c r="DN12" s="168"/>
      <c r="DO12" s="168"/>
      <c r="DP12" s="168"/>
      <c r="DQ12" s="168"/>
      <c r="DR12" s="168"/>
      <c r="DS12" s="168"/>
      <c r="DT12" s="168"/>
      <c r="DU12" s="169"/>
    </row>
    <row r="13" spans="1:125" s="8" customFormat="1" ht="23.25" x14ac:dyDescent="0.35">
      <c r="A13" s="7"/>
      <c r="B13" s="185" t="s">
        <v>26</v>
      </c>
      <c r="C13" s="186"/>
      <c r="D13" s="186"/>
      <c r="E13" s="186"/>
      <c r="F13" s="186"/>
      <c r="G13" s="186"/>
      <c r="H13" s="186"/>
      <c r="I13" s="186"/>
      <c r="J13" s="186"/>
      <c r="K13" s="206">
        <v>11</v>
      </c>
      <c r="L13" s="206"/>
      <c r="M13" s="206"/>
      <c r="N13" s="206"/>
      <c r="O13" s="206"/>
      <c r="P13" s="186" t="s">
        <v>27</v>
      </c>
      <c r="Q13" s="186"/>
      <c r="R13" s="186"/>
      <c r="S13" s="186"/>
      <c r="T13" s="186"/>
      <c r="U13" s="186"/>
      <c r="V13" s="186"/>
      <c r="W13" s="186"/>
      <c r="X13" s="186"/>
      <c r="Y13" s="186"/>
      <c r="Z13" s="186"/>
      <c r="AA13" s="186"/>
      <c r="AB13" s="186"/>
      <c r="AC13" s="186"/>
      <c r="AD13" s="186"/>
      <c r="AE13" s="189"/>
      <c r="AF13" s="207"/>
      <c r="AG13" s="208"/>
      <c r="AH13" s="207"/>
      <c r="AI13" s="208"/>
      <c r="AJ13" s="207"/>
      <c r="AK13" s="208"/>
      <c r="AL13" s="13" t="s">
        <v>28</v>
      </c>
      <c r="AM13" s="207"/>
      <c r="AN13" s="208"/>
      <c r="AO13" s="207"/>
      <c r="AP13" s="208"/>
      <c r="AQ13" s="207"/>
      <c r="AR13" s="208"/>
      <c r="AS13" s="200" t="s">
        <v>29</v>
      </c>
      <c r="AT13" s="186"/>
      <c r="AU13" s="186"/>
      <c r="AV13" s="186"/>
      <c r="AW13" s="186"/>
      <c r="AX13" s="186"/>
      <c r="AY13" s="186"/>
      <c r="AZ13" s="186"/>
      <c r="BA13" s="186"/>
      <c r="BB13" s="186"/>
      <c r="BC13" s="186"/>
      <c r="BD13" s="186"/>
      <c r="BE13" s="186"/>
      <c r="BF13" s="186"/>
      <c r="BG13" s="186"/>
      <c r="BH13" s="186"/>
      <c r="BI13" s="189"/>
      <c r="BJ13" s="207"/>
      <c r="BK13" s="208"/>
      <c r="BL13" s="207"/>
      <c r="BM13" s="208"/>
      <c r="BN13" s="207"/>
      <c r="BO13" s="208"/>
      <c r="BP13" s="207"/>
      <c r="BQ13" s="208"/>
      <c r="BR13" s="13" t="s">
        <v>28</v>
      </c>
      <c r="BS13" s="207"/>
      <c r="BT13" s="208"/>
      <c r="BU13" s="207"/>
      <c r="BV13" s="208"/>
      <c r="BW13" s="207"/>
      <c r="BX13" s="208"/>
      <c r="BY13" s="209"/>
      <c r="BZ13" s="204"/>
      <c r="CA13" s="202"/>
      <c r="CB13" s="205"/>
      <c r="CC13" s="205"/>
      <c r="CD13" s="205"/>
      <c r="CE13" s="205"/>
      <c r="CF13" s="205"/>
      <c r="CG13" s="205"/>
      <c r="CH13" s="204"/>
      <c r="CI13" s="182" t="s">
        <v>30</v>
      </c>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4"/>
    </row>
    <row r="14" spans="1:125" s="8" customFormat="1" ht="23.25" x14ac:dyDescent="0.35">
      <c r="A14" s="7"/>
      <c r="B14" s="185" t="s">
        <v>31</v>
      </c>
      <c r="C14" s="186"/>
      <c r="D14" s="186"/>
      <c r="E14" s="186"/>
      <c r="F14" s="186"/>
      <c r="G14" s="186"/>
      <c r="H14" s="186"/>
      <c r="I14" s="186"/>
      <c r="J14" s="186"/>
      <c r="K14" s="186"/>
      <c r="L14" s="186"/>
      <c r="M14" s="186"/>
      <c r="N14" s="186"/>
      <c r="O14" s="186"/>
      <c r="P14" s="186"/>
      <c r="Q14" s="189"/>
      <c r="R14" s="207"/>
      <c r="S14" s="208"/>
      <c r="T14" s="207"/>
      <c r="U14" s="208"/>
      <c r="V14" s="13" t="s">
        <v>28</v>
      </c>
      <c r="W14" s="207"/>
      <c r="X14" s="208"/>
      <c r="Y14" s="207"/>
      <c r="Z14" s="208"/>
      <c r="AA14" s="207"/>
      <c r="AB14" s="208"/>
      <c r="AC14" s="207"/>
      <c r="AD14" s="208"/>
      <c r="AE14" s="200" t="s">
        <v>32</v>
      </c>
      <c r="AF14" s="186"/>
      <c r="AG14" s="186"/>
      <c r="AH14" s="186"/>
      <c r="AI14" s="186"/>
      <c r="AJ14" s="186"/>
      <c r="AK14" s="186"/>
      <c r="AL14" s="186"/>
      <c r="AM14" s="186"/>
      <c r="AN14" s="186"/>
      <c r="AO14" s="186"/>
      <c r="AP14" s="186"/>
      <c r="AQ14" s="186"/>
      <c r="AR14" s="186"/>
      <c r="AS14" s="186"/>
      <c r="AT14" s="186"/>
      <c r="AU14" s="186"/>
      <c r="AV14" s="186"/>
      <c r="AW14" s="189"/>
      <c r="AX14" s="207"/>
      <c r="AY14" s="208"/>
      <c r="AZ14" s="207"/>
      <c r="BA14" s="208"/>
      <c r="BB14" s="207"/>
      <c r="BC14" s="208"/>
      <c r="BD14" s="13" t="s">
        <v>28</v>
      </c>
      <c r="BE14" s="207"/>
      <c r="BF14" s="208"/>
      <c r="BG14" s="207"/>
      <c r="BH14" s="208"/>
      <c r="BI14" s="207"/>
      <c r="BJ14" s="208"/>
      <c r="BK14" s="207"/>
      <c r="BL14" s="208"/>
      <c r="BM14" s="209"/>
      <c r="BN14" s="203"/>
      <c r="BO14" s="203"/>
      <c r="BP14" s="203"/>
      <c r="BQ14" s="203"/>
      <c r="BR14" s="203"/>
      <c r="BS14" s="203"/>
      <c r="BT14" s="203"/>
      <c r="BU14" s="203"/>
      <c r="BV14" s="203"/>
      <c r="BW14" s="203"/>
      <c r="BX14" s="203"/>
      <c r="BY14" s="203"/>
      <c r="BZ14" s="204"/>
      <c r="CA14" s="202"/>
      <c r="CB14" s="205"/>
      <c r="CC14" s="205"/>
      <c r="CD14" s="205"/>
      <c r="CE14" s="205"/>
      <c r="CF14" s="205"/>
      <c r="CG14" s="205"/>
      <c r="CH14" s="204"/>
      <c r="CI14" s="182"/>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c r="DO14" s="183"/>
      <c r="DP14" s="183"/>
      <c r="DQ14" s="183"/>
      <c r="DR14" s="183"/>
      <c r="DS14" s="183"/>
      <c r="DT14" s="183"/>
      <c r="DU14" s="184"/>
    </row>
    <row r="15" spans="1:125" s="8" customFormat="1" ht="3.95" customHeight="1" thickBot="1" x14ac:dyDescent="0.4">
      <c r="A15" s="7"/>
      <c r="B15" s="210"/>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2"/>
      <c r="CI15" s="210"/>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2"/>
    </row>
    <row r="16" spans="1:125" s="8" customFormat="1" ht="23.25" x14ac:dyDescent="0.35">
      <c r="A16" s="7"/>
      <c r="B16" s="138" t="s">
        <v>33</v>
      </c>
      <c r="C16" s="139"/>
      <c r="D16" s="139"/>
      <c r="E16" s="139"/>
      <c r="F16" s="139"/>
      <c r="G16" s="139"/>
      <c r="H16" s="139"/>
      <c r="I16" s="139"/>
      <c r="J16" s="139"/>
      <c r="K16" s="139"/>
      <c r="L16" s="139"/>
      <c r="M16" s="139"/>
      <c r="N16" s="139"/>
      <c r="O16" s="139"/>
      <c r="P16" s="139"/>
      <c r="Q16" s="139"/>
      <c r="R16" s="140"/>
      <c r="S16" s="138" t="s">
        <v>34</v>
      </c>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40"/>
      <c r="AZ16" s="138" t="s">
        <v>35</v>
      </c>
      <c r="BA16" s="139"/>
      <c r="BB16" s="139"/>
      <c r="BC16" s="139"/>
      <c r="BD16" s="139"/>
      <c r="BE16" s="139"/>
      <c r="BF16" s="139"/>
      <c r="BG16" s="139"/>
      <c r="BH16" s="139"/>
      <c r="BI16" s="139"/>
      <c r="BJ16" s="139"/>
      <c r="BK16" s="139"/>
      <c r="BL16" s="139"/>
      <c r="BM16" s="139"/>
      <c r="BN16" s="139"/>
      <c r="BO16" s="139"/>
      <c r="BP16" s="140"/>
      <c r="BQ16" s="138" t="s">
        <v>36</v>
      </c>
      <c r="BR16" s="139"/>
      <c r="BS16" s="139"/>
      <c r="BT16" s="139"/>
      <c r="BU16" s="139"/>
      <c r="BV16" s="139"/>
      <c r="BW16" s="139"/>
      <c r="BX16" s="139"/>
      <c r="BY16" s="139"/>
      <c r="BZ16" s="139"/>
      <c r="CA16" s="139"/>
      <c r="CB16" s="139"/>
      <c r="CC16" s="139"/>
      <c r="CD16" s="139"/>
      <c r="CE16" s="139"/>
      <c r="CF16" s="139"/>
      <c r="CG16" s="139"/>
      <c r="CH16" s="139"/>
      <c r="CI16" s="139"/>
      <c r="CJ16" s="139"/>
      <c r="CK16" s="139"/>
      <c r="CL16" s="140"/>
      <c r="CM16" s="138" t="s">
        <v>37</v>
      </c>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40"/>
    </row>
    <row r="17" spans="1:127" s="8" customFormat="1" ht="23.25" x14ac:dyDescent="0.35">
      <c r="A17" s="7"/>
      <c r="B17" s="185" t="s">
        <v>38</v>
      </c>
      <c r="C17" s="186"/>
      <c r="D17" s="186"/>
      <c r="E17" s="186"/>
      <c r="F17" s="186"/>
      <c r="G17" s="186"/>
      <c r="H17" s="186"/>
      <c r="I17" s="186"/>
      <c r="J17" s="186"/>
      <c r="K17" s="186"/>
      <c r="L17" s="186"/>
      <c r="M17" s="213"/>
      <c r="N17" s="213"/>
      <c r="O17" s="213"/>
      <c r="P17" s="213"/>
      <c r="Q17" s="213"/>
      <c r="R17" s="10"/>
      <c r="S17" s="185" t="s">
        <v>39</v>
      </c>
      <c r="T17" s="186"/>
      <c r="U17" s="186"/>
      <c r="V17" s="186"/>
      <c r="W17" s="186"/>
      <c r="X17" s="186"/>
      <c r="Y17" s="186"/>
      <c r="Z17" s="186"/>
      <c r="AA17" s="186"/>
      <c r="AB17" s="186"/>
      <c r="AC17" s="213"/>
      <c r="AD17" s="213"/>
      <c r="AE17" s="213"/>
      <c r="AF17" s="213"/>
      <c r="AG17" s="213"/>
      <c r="AH17" s="186" t="s">
        <v>40</v>
      </c>
      <c r="AI17" s="186"/>
      <c r="AJ17" s="186"/>
      <c r="AK17" s="186"/>
      <c r="AL17" s="186"/>
      <c r="AM17" s="186"/>
      <c r="AN17" s="186"/>
      <c r="AO17" s="186"/>
      <c r="AP17" s="186"/>
      <c r="AQ17" s="186"/>
      <c r="AR17" s="186"/>
      <c r="AS17" s="186"/>
      <c r="AT17" s="213"/>
      <c r="AU17" s="213"/>
      <c r="AV17" s="213"/>
      <c r="AW17" s="213"/>
      <c r="AX17" s="213"/>
      <c r="AY17" s="10"/>
      <c r="AZ17" s="202" t="s">
        <v>41</v>
      </c>
      <c r="BA17" s="203"/>
      <c r="BB17" s="203"/>
      <c r="BC17" s="203"/>
      <c r="BD17" s="203"/>
      <c r="BE17" s="203"/>
      <c r="BF17" s="203"/>
      <c r="BG17" s="203"/>
      <c r="BH17" s="203"/>
      <c r="BI17" s="203"/>
      <c r="BJ17" s="203"/>
      <c r="BK17" s="203"/>
      <c r="BL17" s="203"/>
      <c r="BM17" s="203"/>
      <c r="BN17" s="203"/>
      <c r="BO17" s="203"/>
      <c r="BP17" s="204"/>
      <c r="BQ17" s="14"/>
      <c r="BR17" s="15"/>
      <c r="BS17" s="15"/>
      <c r="BT17" s="15"/>
      <c r="BU17" s="15"/>
      <c r="BV17" s="15"/>
      <c r="BW17" s="15"/>
      <c r="BX17" s="15"/>
      <c r="BY17" s="15"/>
      <c r="BZ17" s="15"/>
      <c r="CA17" s="15"/>
      <c r="CB17" s="15"/>
      <c r="CC17" s="9" t="s">
        <v>42</v>
      </c>
      <c r="CD17" s="214"/>
      <c r="CE17" s="214"/>
      <c r="CF17" s="214"/>
      <c r="CG17" s="214"/>
      <c r="CH17" s="214"/>
      <c r="CI17" s="214"/>
      <c r="CJ17" s="214"/>
      <c r="CK17" s="214"/>
      <c r="CL17" s="10"/>
      <c r="CM17" s="215" t="s">
        <v>43</v>
      </c>
      <c r="CN17" s="216"/>
      <c r="CO17" s="216"/>
      <c r="CP17" s="216"/>
      <c r="CQ17" s="216"/>
      <c r="CR17" s="216"/>
      <c r="CS17" s="216"/>
      <c r="CT17" s="216"/>
      <c r="CU17" s="216"/>
      <c r="CV17" s="216"/>
      <c r="CW17" s="216"/>
      <c r="CX17" s="216"/>
      <c r="CY17" s="216"/>
      <c r="CZ17" s="216"/>
      <c r="DA17" s="216"/>
      <c r="DB17" s="217"/>
      <c r="DC17" s="217"/>
      <c r="DD17" s="217"/>
      <c r="DE17" s="217"/>
      <c r="DF17" s="217"/>
      <c r="DG17" s="217"/>
      <c r="DH17" s="217"/>
      <c r="DI17" s="217"/>
      <c r="DJ17" s="217"/>
      <c r="DK17" s="217"/>
      <c r="DL17" s="217"/>
      <c r="DM17" s="217"/>
      <c r="DN17" s="218" t="s">
        <v>44</v>
      </c>
      <c r="DO17" s="218"/>
      <c r="DP17" s="218"/>
      <c r="DQ17" s="218"/>
      <c r="DR17" s="218"/>
      <c r="DS17" s="218"/>
      <c r="DT17" s="218"/>
      <c r="DU17" s="219"/>
    </row>
    <row r="18" spans="1:127" s="8" customFormat="1" ht="24" thickBot="1" x14ac:dyDescent="0.4">
      <c r="A18" s="7"/>
      <c r="B18" s="185" t="s">
        <v>45</v>
      </c>
      <c r="C18" s="186"/>
      <c r="D18" s="186"/>
      <c r="E18" s="186"/>
      <c r="F18" s="186"/>
      <c r="G18" s="186"/>
      <c r="H18" s="186"/>
      <c r="I18" s="186"/>
      <c r="J18" s="186"/>
      <c r="K18" s="186"/>
      <c r="L18" s="186"/>
      <c r="M18" s="220"/>
      <c r="N18" s="220"/>
      <c r="O18" s="220"/>
      <c r="P18" s="220"/>
      <c r="Q18" s="220"/>
      <c r="R18" s="10"/>
      <c r="S18" s="185" t="s">
        <v>46</v>
      </c>
      <c r="T18" s="186"/>
      <c r="U18" s="186"/>
      <c r="V18" s="186"/>
      <c r="W18" s="186"/>
      <c r="X18" s="186"/>
      <c r="Y18" s="186"/>
      <c r="Z18" s="186"/>
      <c r="AA18" s="186"/>
      <c r="AB18" s="186"/>
      <c r="AC18" s="213"/>
      <c r="AD18" s="213"/>
      <c r="AE18" s="213"/>
      <c r="AF18" s="213"/>
      <c r="AG18" s="213"/>
      <c r="AH18" s="186" t="s">
        <v>47</v>
      </c>
      <c r="AI18" s="186"/>
      <c r="AJ18" s="186"/>
      <c r="AK18" s="186"/>
      <c r="AL18" s="186"/>
      <c r="AM18" s="186"/>
      <c r="AN18" s="186"/>
      <c r="AO18" s="186"/>
      <c r="AP18" s="186"/>
      <c r="AQ18" s="186"/>
      <c r="AR18" s="186"/>
      <c r="AS18" s="186"/>
      <c r="AT18" s="213"/>
      <c r="AU18" s="213"/>
      <c r="AV18" s="213"/>
      <c r="AW18" s="213"/>
      <c r="AX18" s="213"/>
      <c r="AY18" s="10"/>
      <c r="AZ18" s="14"/>
      <c r="BA18" s="15"/>
      <c r="BB18" s="15"/>
      <c r="BC18" s="15"/>
      <c r="BD18" s="15"/>
      <c r="BE18" s="15"/>
      <c r="BF18" s="15"/>
      <c r="BG18" s="15"/>
      <c r="BH18" s="15"/>
      <c r="BI18" s="9" t="s">
        <v>48</v>
      </c>
      <c r="BJ18" s="213"/>
      <c r="BK18" s="213"/>
      <c r="BL18" s="213"/>
      <c r="BM18" s="213"/>
      <c r="BN18" s="213"/>
      <c r="BO18" s="15"/>
      <c r="BP18" s="10"/>
      <c r="BQ18" s="14"/>
      <c r="BR18" s="15"/>
      <c r="BS18" s="15"/>
      <c r="BT18" s="15"/>
      <c r="BU18" s="15"/>
      <c r="BV18" s="15"/>
      <c r="BW18" s="15"/>
      <c r="BX18" s="15"/>
      <c r="BY18" s="15"/>
      <c r="BZ18" s="15"/>
      <c r="CA18" s="15"/>
      <c r="CB18" s="15"/>
      <c r="CC18" s="9" t="s">
        <v>49</v>
      </c>
      <c r="CD18" s="221"/>
      <c r="CE18" s="221"/>
      <c r="CF18" s="221"/>
      <c r="CG18" s="221"/>
      <c r="CH18" s="221"/>
      <c r="CI18" s="221"/>
      <c r="CJ18" s="221"/>
      <c r="CK18" s="221"/>
      <c r="CL18" s="10"/>
      <c r="CM18" s="215" t="s">
        <v>50</v>
      </c>
      <c r="CN18" s="216"/>
      <c r="CO18" s="216"/>
      <c r="CP18" s="216"/>
      <c r="CQ18" s="216"/>
      <c r="CR18" s="216"/>
      <c r="CS18" s="216"/>
      <c r="CT18" s="216"/>
      <c r="CU18" s="216"/>
      <c r="CV18" s="216"/>
      <c r="CW18" s="216"/>
      <c r="CX18" s="216"/>
      <c r="CY18" s="216"/>
      <c r="CZ18" s="216"/>
      <c r="DA18" s="216"/>
      <c r="DB18" s="222" t="str">
        <f xml:space="preserve"> IF(ISERROR(DB17/CD21), "Need Actual Hours in 'CD21'",DB17/CD21)</f>
        <v>Need Actual Hours in 'CD21'</v>
      </c>
      <c r="DC18" s="223"/>
      <c r="DD18" s="223"/>
      <c r="DE18" s="223"/>
      <c r="DF18" s="223"/>
      <c r="DG18" s="223"/>
      <c r="DH18" s="223"/>
      <c r="DI18" s="223"/>
      <c r="DJ18" s="223"/>
      <c r="DK18" s="223"/>
      <c r="DL18" s="223"/>
      <c r="DM18" s="224"/>
      <c r="DN18" s="218" t="s">
        <v>51</v>
      </c>
      <c r="DO18" s="218"/>
      <c r="DP18" s="218"/>
      <c r="DQ18" s="218"/>
      <c r="DR18" s="218"/>
      <c r="DS18" s="218"/>
      <c r="DT18" s="218"/>
      <c r="DU18" s="219"/>
    </row>
    <row r="19" spans="1:127" s="8" customFormat="1" ht="24" thickTop="1" x14ac:dyDescent="0.35">
      <c r="A19" s="7"/>
      <c r="B19" s="185" t="s">
        <v>52</v>
      </c>
      <c r="C19" s="186"/>
      <c r="D19" s="186"/>
      <c r="E19" s="186"/>
      <c r="F19" s="186"/>
      <c r="G19" s="186"/>
      <c r="H19" s="186"/>
      <c r="I19" s="186"/>
      <c r="J19" s="186"/>
      <c r="K19" s="186"/>
      <c r="L19" s="186"/>
      <c r="M19" s="220"/>
      <c r="N19" s="220"/>
      <c r="O19" s="220"/>
      <c r="P19" s="220"/>
      <c r="Q19" s="220"/>
      <c r="R19" s="10"/>
      <c r="S19" s="185" t="s">
        <v>53</v>
      </c>
      <c r="T19" s="186"/>
      <c r="U19" s="186"/>
      <c r="V19" s="186"/>
      <c r="W19" s="186"/>
      <c r="X19" s="186"/>
      <c r="Y19" s="186"/>
      <c r="Z19" s="186"/>
      <c r="AA19" s="186"/>
      <c r="AB19" s="186"/>
      <c r="AC19" s="213"/>
      <c r="AD19" s="213"/>
      <c r="AE19" s="213"/>
      <c r="AF19" s="213"/>
      <c r="AG19" s="213"/>
      <c r="AH19" s="186" t="s">
        <v>54</v>
      </c>
      <c r="AI19" s="186"/>
      <c r="AJ19" s="186"/>
      <c r="AK19" s="186"/>
      <c r="AL19" s="186"/>
      <c r="AM19" s="186"/>
      <c r="AN19" s="186"/>
      <c r="AO19" s="186"/>
      <c r="AP19" s="186"/>
      <c r="AQ19" s="186"/>
      <c r="AR19" s="186"/>
      <c r="AS19" s="186"/>
      <c r="AT19" s="213"/>
      <c r="AU19" s="213"/>
      <c r="AV19" s="213"/>
      <c r="AW19" s="213"/>
      <c r="AX19" s="213"/>
      <c r="AY19" s="10"/>
      <c r="AZ19" s="14"/>
      <c r="BA19" s="15"/>
      <c r="BB19" s="15"/>
      <c r="BC19" s="15"/>
      <c r="BD19" s="15"/>
      <c r="BE19" s="15"/>
      <c r="BF19" s="15"/>
      <c r="BG19" s="15"/>
      <c r="BH19" s="15"/>
      <c r="BI19" s="9" t="s">
        <v>55</v>
      </c>
      <c r="BJ19" s="213"/>
      <c r="BK19" s="213"/>
      <c r="BL19" s="213"/>
      <c r="BM19" s="213"/>
      <c r="BN19" s="213"/>
      <c r="BO19" s="15"/>
      <c r="BP19" s="10"/>
      <c r="BQ19" s="14"/>
      <c r="BR19" s="15"/>
      <c r="BS19" s="15"/>
      <c r="BT19" s="15"/>
      <c r="BU19" s="15"/>
      <c r="BV19" s="15"/>
      <c r="BW19" s="15"/>
      <c r="BX19" s="15"/>
      <c r="BY19" s="15"/>
      <c r="BZ19" s="15"/>
      <c r="CA19" s="15"/>
      <c r="CB19" s="15"/>
      <c r="CC19" s="9" t="s">
        <v>56</v>
      </c>
      <c r="CD19" s="221"/>
      <c r="CE19" s="221"/>
      <c r="CF19" s="221"/>
      <c r="CG19" s="221"/>
      <c r="CH19" s="221"/>
      <c r="CI19" s="221"/>
      <c r="CJ19" s="221"/>
      <c r="CK19" s="221"/>
      <c r="CL19" s="10"/>
      <c r="CM19" s="215" t="s">
        <v>57</v>
      </c>
      <c r="CN19" s="216"/>
      <c r="CO19" s="216"/>
      <c r="CP19" s="216"/>
      <c r="CQ19" s="216"/>
      <c r="CR19" s="216"/>
      <c r="CS19" s="216"/>
      <c r="CT19" s="216"/>
      <c r="CU19" s="216"/>
      <c r="CV19" s="216"/>
      <c r="CW19" s="216"/>
      <c r="CX19" s="216"/>
      <c r="CY19" s="216"/>
      <c r="CZ19" s="216"/>
      <c r="DA19" s="216"/>
      <c r="DB19" s="225"/>
      <c r="DC19" s="225"/>
      <c r="DD19" s="225"/>
      <c r="DE19" s="225"/>
      <c r="DF19" s="225"/>
      <c r="DG19" s="225"/>
      <c r="DH19" s="225"/>
      <c r="DI19" s="225"/>
      <c r="DJ19" s="225"/>
      <c r="DK19" s="225"/>
      <c r="DL19" s="225"/>
      <c r="DM19" s="225"/>
      <c r="DN19" s="218" t="s">
        <v>51</v>
      </c>
      <c r="DO19" s="218"/>
      <c r="DP19" s="218"/>
      <c r="DQ19" s="218"/>
      <c r="DR19" s="218"/>
      <c r="DS19" s="218"/>
      <c r="DT19" s="218"/>
      <c r="DU19" s="219"/>
    </row>
    <row r="20" spans="1:127" s="8" customFormat="1" ht="24" thickBot="1" x14ac:dyDescent="0.4">
      <c r="A20" s="7"/>
      <c r="B20" s="185" t="s">
        <v>58</v>
      </c>
      <c r="C20" s="186"/>
      <c r="D20" s="186"/>
      <c r="E20" s="186"/>
      <c r="F20" s="186"/>
      <c r="G20" s="186"/>
      <c r="H20" s="186"/>
      <c r="I20" s="186"/>
      <c r="J20" s="186"/>
      <c r="K20" s="186"/>
      <c r="L20" s="186"/>
      <c r="M20" s="220"/>
      <c r="N20" s="220"/>
      <c r="O20" s="220"/>
      <c r="P20" s="220"/>
      <c r="Q20" s="220"/>
      <c r="R20" s="10"/>
      <c r="S20" s="185" t="s">
        <v>59</v>
      </c>
      <c r="T20" s="186"/>
      <c r="U20" s="186"/>
      <c r="V20" s="186"/>
      <c r="W20" s="186"/>
      <c r="X20" s="186"/>
      <c r="Y20" s="186"/>
      <c r="Z20" s="186"/>
      <c r="AA20" s="186"/>
      <c r="AB20" s="18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10"/>
      <c r="AZ20" s="14"/>
      <c r="BA20" s="15"/>
      <c r="BB20" s="15"/>
      <c r="BC20" s="15"/>
      <c r="BD20" s="15"/>
      <c r="BE20" s="15"/>
      <c r="BF20" s="15"/>
      <c r="BG20" s="15"/>
      <c r="BH20" s="15"/>
      <c r="BI20" s="9" t="s">
        <v>60</v>
      </c>
      <c r="BJ20" s="213"/>
      <c r="BK20" s="213"/>
      <c r="BL20" s="213"/>
      <c r="BM20" s="213"/>
      <c r="BN20" s="213"/>
      <c r="BO20" s="15"/>
      <c r="BP20" s="10"/>
      <c r="BQ20" s="14"/>
      <c r="BR20" s="15"/>
      <c r="BS20" s="15"/>
      <c r="BT20" s="15"/>
      <c r="BU20" s="15"/>
      <c r="BV20" s="15"/>
      <c r="BW20" s="15"/>
      <c r="BX20" s="15"/>
      <c r="BY20" s="15"/>
      <c r="BZ20" s="15"/>
      <c r="CA20" s="15"/>
      <c r="CB20" s="15"/>
      <c r="CC20" s="9" t="s">
        <v>61</v>
      </c>
      <c r="CD20" s="227">
        <f>CD17*CD18*CD19</f>
        <v>0</v>
      </c>
      <c r="CE20" s="227"/>
      <c r="CF20" s="227"/>
      <c r="CG20" s="227"/>
      <c r="CH20" s="227"/>
      <c r="CI20" s="227"/>
      <c r="CJ20" s="227"/>
      <c r="CK20" s="227"/>
      <c r="CL20" s="10"/>
      <c r="CM20" s="228" t="s">
        <v>62</v>
      </c>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c r="DN20" s="229"/>
      <c r="DO20" s="229"/>
      <c r="DP20" s="229"/>
      <c r="DQ20" s="229"/>
      <c r="DR20" s="229"/>
      <c r="DS20" s="229"/>
      <c r="DT20" s="229"/>
      <c r="DU20" s="230"/>
    </row>
    <row r="21" spans="1:127" s="8" customFormat="1" ht="23.25" x14ac:dyDescent="0.35">
      <c r="A21" s="7"/>
      <c r="B21" s="202"/>
      <c r="C21" s="203"/>
      <c r="D21" s="203"/>
      <c r="E21" s="226"/>
      <c r="F21" s="226"/>
      <c r="G21" s="226"/>
      <c r="H21" s="226"/>
      <c r="I21" s="226"/>
      <c r="J21" s="226"/>
      <c r="K21" s="226"/>
      <c r="L21" s="226"/>
      <c r="M21" s="226"/>
      <c r="N21" s="226"/>
      <c r="O21" s="226"/>
      <c r="P21" s="226"/>
      <c r="Q21" s="226"/>
      <c r="R21" s="10"/>
      <c r="S21" s="231" t="s">
        <v>63</v>
      </c>
      <c r="T21" s="232"/>
      <c r="U21" s="232"/>
      <c r="V21" s="232"/>
      <c r="W21" s="232"/>
      <c r="X21" s="232"/>
      <c r="Y21" s="232"/>
      <c r="Z21" s="232"/>
      <c r="AA21" s="232"/>
      <c r="AB21" s="232"/>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10"/>
      <c r="AZ21" s="14"/>
      <c r="BA21" s="15"/>
      <c r="BB21" s="15"/>
      <c r="BC21" s="15"/>
      <c r="BD21" s="15"/>
      <c r="BE21" s="15"/>
      <c r="BF21" s="15"/>
      <c r="BG21" s="15"/>
      <c r="BH21" s="15"/>
      <c r="BI21" s="9" t="s">
        <v>64</v>
      </c>
      <c r="BJ21" s="213"/>
      <c r="BK21" s="213"/>
      <c r="BL21" s="213"/>
      <c r="BM21" s="213"/>
      <c r="BN21" s="213"/>
      <c r="BO21" s="15"/>
      <c r="BP21" s="10"/>
      <c r="BQ21" s="14"/>
      <c r="BR21" s="15"/>
      <c r="BS21" s="15"/>
      <c r="BT21" s="15"/>
      <c r="BU21" s="15"/>
      <c r="BV21" s="15"/>
      <c r="BW21" s="15"/>
      <c r="BX21" s="15"/>
      <c r="BY21" s="15"/>
      <c r="BZ21" s="15"/>
      <c r="CA21" s="15"/>
      <c r="CB21" s="15"/>
      <c r="CC21" s="9" t="s">
        <v>65</v>
      </c>
      <c r="CD21" s="221"/>
      <c r="CE21" s="221"/>
      <c r="CF21" s="221"/>
      <c r="CG21" s="221"/>
      <c r="CH21" s="221"/>
      <c r="CI21" s="221"/>
      <c r="CJ21" s="221"/>
      <c r="CK21" s="221"/>
      <c r="CL21" s="10"/>
      <c r="CM21" s="138" t="s">
        <v>66</v>
      </c>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40"/>
    </row>
    <row r="22" spans="1:127" s="8" customFormat="1" ht="23.25" x14ac:dyDescent="0.35">
      <c r="A22" s="7"/>
      <c r="B22" s="202"/>
      <c r="C22" s="203"/>
      <c r="D22" s="203"/>
      <c r="E22" s="226"/>
      <c r="F22" s="226"/>
      <c r="G22" s="226"/>
      <c r="H22" s="226"/>
      <c r="I22" s="226"/>
      <c r="J22" s="226"/>
      <c r="K22" s="226"/>
      <c r="L22" s="226"/>
      <c r="M22" s="226"/>
      <c r="N22" s="226"/>
      <c r="O22" s="226"/>
      <c r="P22" s="226"/>
      <c r="Q22" s="226"/>
      <c r="R22" s="10"/>
      <c r="S22" s="231"/>
      <c r="T22" s="232"/>
      <c r="U22" s="232"/>
      <c r="V22" s="232"/>
      <c r="W22" s="232"/>
      <c r="X22" s="232"/>
      <c r="Y22" s="232"/>
      <c r="Z22" s="232"/>
      <c r="AA22" s="232"/>
      <c r="AB22" s="232"/>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10"/>
      <c r="AZ22" s="14"/>
      <c r="BA22" s="15"/>
      <c r="BB22" s="15"/>
      <c r="BC22" s="15"/>
      <c r="BD22" s="15"/>
      <c r="BE22" s="15"/>
      <c r="BF22" s="15"/>
      <c r="BG22" s="15"/>
      <c r="BH22" s="15"/>
      <c r="BI22" s="9" t="s">
        <v>52</v>
      </c>
      <c r="BJ22" s="213"/>
      <c r="BK22" s="213"/>
      <c r="BL22" s="213"/>
      <c r="BM22" s="213"/>
      <c r="BN22" s="213"/>
      <c r="BO22" s="15"/>
      <c r="BP22" s="10"/>
      <c r="BQ22" s="14"/>
      <c r="BR22" s="16" t="s">
        <v>67</v>
      </c>
      <c r="BS22" s="15"/>
      <c r="BT22" s="15"/>
      <c r="BU22" s="15"/>
      <c r="BV22" s="15"/>
      <c r="BW22" s="15"/>
      <c r="BX22" s="15"/>
      <c r="BY22" s="15"/>
      <c r="BZ22" s="15"/>
      <c r="CA22" s="15"/>
      <c r="CB22" s="15"/>
      <c r="CC22" s="15"/>
      <c r="CD22" s="15"/>
      <c r="CE22" s="15"/>
      <c r="CF22" s="15"/>
      <c r="CG22" s="15"/>
      <c r="CH22" s="15"/>
      <c r="CI22" s="15"/>
      <c r="CJ22" s="15"/>
      <c r="CK22" s="15"/>
      <c r="CL22" s="10"/>
      <c r="CM22" s="185" t="s">
        <v>68</v>
      </c>
      <c r="CN22" s="186"/>
      <c r="CO22" s="186"/>
      <c r="CP22" s="186"/>
      <c r="CQ22" s="186"/>
      <c r="CR22" s="186"/>
      <c r="CS22" s="186"/>
      <c r="CT22" s="186"/>
      <c r="CU22" s="186"/>
      <c r="CV22" s="186"/>
      <c r="CW22" s="186"/>
      <c r="CX22" s="186"/>
      <c r="CY22" s="186"/>
      <c r="CZ22" s="186"/>
      <c r="DA22" s="186"/>
      <c r="DB22" s="186"/>
      <c r="DC22" s="186"/>
      <c r="DD22" s="186"/>
      <c r="DE22" s="186"/>
      <c r="DF22" s="186"/>
      <c r="DG22" s="186"/>
      <c r="DH22" s="186"/>
      <c r="DI22" s="186"/>
      <c r="DJ22" s="186"/>
      <c r="DK22" s="186"/>
      <c r="DL22" s="186"/>
      <c r="DM22" s="234"/>
      <c r="DN22" s="234"/>
      <c r="DO22" s="234"/>
      <c r="DP22" s="234"/>
      <c r="DQ22" s="234"/>
      <c r="DR22" s="234"/>
      <c r="DS22" s="203" t="s">
        <v>69</v>
      </c>
      <c r="DT22" s="203"/>
      <c r="DU22" s="204"/>
    </row>
    <row r="23" spans="1:127" s="8" customFormat="1" ht="3.95" customHeight="1" thickBot="1" x14ac:dyDescent="0.4">
      <c r="A23" s="7"/>
      <c r="B23" s="14"/>
      <c r="C23" s="15"/>
      <c r="D23" s="15"/>
      <c r="E23" s="15"/>
      <c r="F23" s="15"/>
      <c r="G23" s="15"/>
      <c r="H23" s="15"/>
      <c r="I23" s="15"/>
      <c r="J23" s="15"/>
      <c r="K23" s="15"/>
      <c r="L23" s="15"/>
      <c r="M23" s="15"/>
      <c r="N23" s="15"/>
      <c r="O23" s="15"/>
      <c r="P23" s="15"/>
      <c r="Q23" s="15"/>
      <c r="R23" s="10"/>
      <c r="S23" s="14"/>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0"/>
      <c r="AZ23" s="14"/>
      <c r="BA23" s="15"/>
      <c r="BB23" s="15"/>
      <c r="BC23" s="15"/>
      <c r="BD23" s="15"/>
      <c r="BE23" s="15"/>
      <c r="BF23" s="15"/>
      <c r="BG23" s="15"/>
      <c r="BH23" s="15"/>
      <c r="BI23" s="15"/>
      <c r="BJ23" s="15"/>
      <c r="BK23" s="15"/>
      <c r="BL23" s="15"/>
      <c r="BM23" s="15"/>
      <c r="BN23" s="15"/>
      <c r="BO23" s="15"/>
      <c r="BP23" s="10"/>
      <c r="BQ23" s="14"/>
      <c r="BR23" s="15"/>
      <c r="BS23" s="15"/>
      <c r="BT23" s="15"/>
      <c r="BU23" s="15"/>
      <c r="BV23" s="15"/>
      <c r="BW23" s="15"/>
      <c r="BX23" s="15"/>
      <c r="BY23" s="15"/>
      <c r="BZ23" s="15"/>
      <c r="CA23" s="15"/>
      <c r="CB23" s="15"/>
      <c r="CC23" s="15"/>
      <c r="CD23" s="15"/>
      <c r="CE23" s="15"/>
      <c r="CF23" s="15"/>
      <c r="CG23" s="15"/>
      <c r="CH23" s="15"/>
      <c r="CI23" s="15"/>
      <c r="CJ23" s="15"/>
      <c r="CK23" s="15"/>
      <c r="CL23" s="10"/>
      <c r="CM23" s="14"/>
      <c r="CN23" s="15"/>
      <c r="CO23" s="15"/>
      <c r="CP23" s="15"/>
      <c r="CQ23" s="15"/>
      <c r="CR23" s="15"/>
      <c r="CS23" s="15"/>
      <c r="CT23" s="15"/>
      <c r="CU23" s="15"/>
      <c r="CV23" s="15"/>
      <c r="CW23" s="15"/>
      <c r="CX23" s="15"/>
      <c r="CY23" s="15"/>
      <c r="CZ23" s="15"/>
      <c r="DA23" s="17"/>
      <c r="DB23" s="17"/>
      <c r="DC23" s="17"/>
      <c r="DD23" s="17"/>
      <c r="DE23" s="17"/>
      <c r="DF23" s="17"/>
      <c r="DG23" s="17"/>
      <c r="DH23" s="17"/>
      <c r="DI23" s="17"/>
      <c r="DJ23" s="17"/>
      <c r="DK23" s="17"/>
      <c r="DL23" s="17"/>
      <c r="DM23" s="17"/>
      <c r="DN23" s="17"/>
      <c r="DO23" s="17"/>
      <c r="DP23" s="17"/>
      <c r="DQ23" s="17"/>
      <c r="DR23" s="17"/>
      <c r="DS23" s="17"/>
      <c r="DT23" s="17"/>
      <c r="DU23" s="18"/>
    </row>
    <row r="24" spans="1:127" s="21" customFormat="1" ht="23.25" x14ac:dyDescent="0.35">
      <c r="A24" s="19"/>
      <c r="B24" s="235" t="s">
        <v>70</v>
      </c>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7"/>
      <c r="BE24" s="20"/>
      <c r="BF24" s="235" t="s">
        <v>71</v>
      </c>
      <c r="BG24" s="236"/>
      <c r="BH24" s="236"/>
      <c r="BI24" s="236"/>
      <c r="BJ24" s="236"/>
      <c r="BK24" s="236"/>
      <c r="BL24" s="236"/>
      <c r="BM24" s="236"/>
      <c r="BN24" s="236"/>
      <c r="BO24" s="236"/>
      <c r="BP24" s="236"/>
      <c r="BQ24" s="236"/>
      <c r="BR24" s="236"/>
      <c r="BS24" s="236"/>
      <c r="BT24" s="236"/>
      <c r="BU24" s="236"/>
      <c r="BV24" s="236"/>
      <c r="BW24" s="236"/>
      <c r="BX24" s="236"/>
      <c r="BY24" s="236"/>
      <c r="BZ24" s="236"/>
      <c r="CA24" s="236"/>
      <c r="CB24" s="236"/>
      <c r="CC24" s="236"/>
      <c r="CD24" s="236"/>
      <c r="CE24" s="236"/>
      <c r="CF24" s="236"/>
      <c r="CG24" s="236"/>
      <c r="CH24" s="236"/>
      <c r="CI24" s="236"/>
      <c r="CJ24" s="236"/>
      <c r="CK24" s="236"/>
      <c r="CL24" s="236"/>
      <c r="CM24" s="236"/>
      <c r="CN24" s="236"/>
      <c r="CO24" s="236"/>
      <c r="CP24" s="236"/>
      <c r="CQ24" s="236"/>
      <c r="CR24" s="236"/>
      <c r="CS24" s="236"/>
      <c r="CT24" s="236"/>
      <c r="CU24" s="236"/>
      <c r="CV24" s="236"/>
      <c r="CW24" s="236"/>
      <c r="CX24" s="236"/>
      <c r="CY24" s="236"/>
      <c r="CZ24" s="236"/>
      <c r="DA24" s="236"/>
      <c r="DB24" s="236"/>
      <c r="DC24" s="236"/>
      <c r="DD24" s="236"/>
      <c r="DE24" s="236"/>
      <c r="DF24" s="236"/>
      <c r="DG24" s="236"/>
      <c r="DH24" s="236"/>
      <c r="DI24" s="236"/>
      <c r="DJ24" s="236"/>
      <c r="DK24" s="236"/>
      <c r="DL24" s="236"/>
      <c r="DM24" s="236"/>
      <c r="DN24" s="236"/>
      <c r="DO24" s="236"/>
      <c r="DP24" s="236"/>
      <c r="DQ24" s="236"/>
      <c r="DR24" s="236"/>
      <c r="DS24" s="236"/>
      <c r="DT24" s="236"/>
      <c r="DU24" s="237"/>
    </row>
    <row r="25" spans="1:127" s="21" customFormat="1" ht="23.25" x14ac:dyDescent="0.35">
      <c r="A25" s="19"/>
      <c r="B25" s="239" t="s">
        <v>72</v>
      </c>
      <c r="C25" s="240"/>
      <c r="D25" s="240"/>
      <c r="E25" s="240"/>
      <c r="F25" s="240"/>
      <c r="G25" s="241" t="s">
        <v>73</v>
      </c>
      <c r="H25" s="240"/>
      <c r="I25" s="240"/>
      <c r="J25" s="240"/>
      <c r="K25" s="240"/>
      <c r="L25" s="240"/>
      <c r="M25" s="240"/>
      <c r="N25" s="240"/>
      <c r="O25" s="240"/>
      <c r="P25" s="240"/>
      <c r="Q25" s="240"/>
      <c r="R25" s="240"/>
      <c r="S25" s="240"/>
      <c r="T25" s="240"/>
      <c r="U25" s="240"/>
      <c r="V25" s="240"/>
      <c r="W25" s="240"/>
      <c r="X25" s="240"/>
      <c r="Y25" s="240"/>
      <c r="Z25" s="240"/>
      <c r="AA25" s="240"/>
      <c r="AB25" s="242"/>
      <c r="AC25" s="20"/>
      <c r="AD25" s="243" t="s">
        <v>72</v>
      </c>
      <c r="AE25" s="240"/>
      <c r="AF25" s="240"/>
      <c r="AG25" s="240"/>
      <c r="AH25" s="242"/>
      <c r="AI25" s="243" t="s">
        <v>73</v>
      </c>
      <c r="AJ25" s="240"/>
      <c r="AK25" s="240"/>
      <c r="AL25" s="240"/>
      <c r="AM25" s="240"/>
      <c r="AN25" s="240"/>
      <c r="AO25" s="240"/>
      <c r="AP25" s="240"/>
      <c r="AQ25" s="240"/>
      <c r="AR25" s="240"/>
      <c r="AS25" s="240"/>
      <c r="AT25" s="240"/>
      <c r="AU25" s="240"/>
      <c r="AV25" s="240"/>
      <c r="AW25" s="240"/>
      <c r="AX25" s="240"/>
      <c r="AY25" s="240"/>
      <c r="AZ25" s="240"/>
      <c r="BA25" s="240"/>
      <c r="BB25" s="240"/>
      <c r="BC25" s="240"/>
      <c r="BD25" s="244"/>
      <c r="BE25" s="20"/>
      <c r="BF25" s="245" t="s">
        <v>72</v>
      </c>
      <c r="BG25" s="246"/>
      <c r="BH25" s="246"/>
      <c r="BI25" s="246"/>
      <c r="BJ25" s="246"/>
      <c r="BK25" s="243" t="s">
        <v>74</v>
      </c>
      <c r="BL25" s="240"/>
      <c r="BM25" s="240"/>
      <c r="BN25" s="240"/>
      <c r="BO25" s="240"/>
      <c r="BP25" s="240"/>
      <c r="BQ25" s="240"/>
      <c r="BR25" s="240"/>
      <c r="BS25" s="240"/>
      <c r="BT25" s="240"/>
      <c r="BU25" s="240"/>
      <c r="BV25" s="240"/>
      <c r="BW25" s="240"/>
      <c r="BX25" s="240"/>
      <c r="BY25" s="240"/>
      <c r="BZ25" s="240"/>
      <c r="CA25" s="240"/>
      <c r="CB25" s="240"/>
      <c r="CC25" s="240"/>
      <c r="CD25" s="240"/>
      <c r="CE25" s="240"/>
      <c r="CF25" s="240"/>
      <c r="CG25" s="240"/>
      <c r="CH25" s="240"/>
      <c r="CI25" s="242"/>
      <c r="CJ25" s="22"/>
      <c r="CK25" s="247" t="s">
        <v>72</v>
      </c>
      <c r="CL25" s="248"/>
      <c r="CM25" s="248"/>
      <c r="CN25" s="248"/>
      <c r="CO25" s="249"/>
      <c r="CP25" s="247" t="s">
        <v>74</v>
      </c>
      <c r="CQ25" s="248"/>
      <c r="CR25" s="248"/>
      <c r="CS25" s="248"/>
      <c r="CT25" s="248"/>
      <c r="CU25" s="248"/>
      <c r="CV25" s="248"/>
      <c r="CW25" s="248"/>
      <c r="CX25" s="248"/>
      <c r="CY25" s="248"/>
      <c r="CZ25" s="248"/>
      <c r="DA25" s="248"/>
      <c r="DB25" s="248"/>
      <c r="DC25" s="248"/>
      <c r="DD25" s="248"/>
      <c r="DE25" s="248"/>
      <c r="DF25" s="248"/>
      <c r="DG25" s="248"/>
      <c r="DH25" s="248"/>
      <c r="DI25" s="248"/>
      <c r="DJ25" s="248"/>
      <c r="DK25" s="248"/>
      <c r="DL25" s="248"/>
      <c r="DM25" s="248"/>
      <c r="DN25" s="248"/>
      <c r="DO25" s="248"/>
      <c r="DP25" s="248"/>
      <c r="DQ25" s="248"/>
      <c r="DR25" s="248"/>
      <c r="DS25" s="248"/>
      <c r="DT25" s="248"/>
      <c r="DU25" s="250"/>
    </row>
    <row r="26" spans="1:127" s="21" customFormat="1" ht="23.25" x14ac:dyDescent="0.35">
      <c r="A26" s="19"/>
      <c r="B26" s="251">
        <v>0</v>
      </c>
      <c r="C26" s="252"/>
      <c r="D26" s="252"/>
      <c r="E26" s="252"/>
      <c r="F26" s="253"/>
      <c r="G26" s="254" t="str">
        <f t="shared" ref="G26:G37" si="0">VLOOKUP($B26, $A$105:$AR$130,7)</f>
        <v>No Device</v>
      </c>
      <c r="H26" s="255"/>
      <c r="I26" s="255"/>
      <c r="J26" s="255"/>
      <c r="K26" s="255"/>
      <c r="L26" s="255"/>
      <c r="M26" s="255"/>
      <c r="N26" s="255"/>
      <c r="O26" s="255"/>
      <c r="P26" s="255"/>
      <c r="Q26" s="255"/>
      <c r="R26" s="255"/>
      <c r="S26" s="255"/>
      <c r="T26" s="255"/>
      <c r="U26" s="255"/>
      <c r="V26" s="255"/>
      <c r="W26" s="255"/>
      <c r="X26" s="255"/>
      <c r="Y26" s="255"/>
      <c r="Z26" s="255"/>
      <c r="AA26" s="255"/>
      <c r="AB26" s="256"/>
      <c r="AC26" s="23"/>
      <c r="AD26" s="257">
        <v>12</v>
      </c>
      <c r="AE26" s="252"/>
      <c r="AF26" s="252"/>
      <c r="AG26" s="252"/>
      <c r="AH26" s="253"/>
      <c r="AI26" s="254" t="str">
        <f t="shared" ref="AI26:AI37" si="1">VLOOKUP($AD26, $A$105:$AR$130,7)</f>
        <v>Screening, Dry</v>
      </c>
      <c r="AJ26" s="255"/>
      <c r="AK26" s="255"/>
      <c r="AL26" s="255"/>
      <c r="AM26" s="255"/>
      <c r="AN26" s="255"/>
      <c r="AO26" s="255"/>
      <c r="AP26" s="255"/>
      <c r="AQ26" s="255"/>
      <c r="AR26" s="255"/>
      <c r="AS26" s="255"/>
      <c r="AT26" s="255"/>
      <c r="AU26" s="255"/>
      <c r="AV26" s="255"/>
      <c r="AW26" s="255"/>
      <c r="AX26" s="255"/>
      <c r="AY26" s="255"/>
      <c r="AZ26" s="255"/>
      <c r="BA26" s="255"/>
      <c r="BB26" s="255"/>
      <c r="BC26" s="255"/>
      <c r="BD26" s="258"/>
      <c r="BE26" s="20"/>
      <c r="BF26" s="259">
        <v>0</v>
      </c>
      <c r="BG26" s="260"/>
      <c r="BH26" s="260"/>
      <c r="BI26" s="260"/>
      <c r="BJ26" s="260"/>
      <c r="BK26" s="254" t="str">
        <f t="shared" ref="BK26:BK37" si="2">VLOOKUP($BF26, $A$174:$AU$196,7)</f>
        <v>None</v>
      </c>
      <c r="BL26" s="255"/>
      <c r="BM26" s="255"/>
      <c r="BN26" s="255"/>
      <c r="BO26" s="255"/>
      <c r="BP26" s="255"/>
      <c r="BQ26" s="255"/>
      <c r="BR26" s="255"/>
      <c r="BS26" s="255"/>
      <c r="BT26" s="255"/>
      <c r="BU26" s="255"/>
      <c r="BV26" s="255"/>
      <c r="BW26" s="255"/>
      <c r="BX26" s="255"/>
      <c r="BY26" s="255"/>
      <c r="BZ26" s="255"/>
      <c r="CA26" s="255"/>
      <c r="CB26" s="255"/>
      <c r="CC26" s="255"/>
      <c r="CD26" s="255"/>
      <c r="CE26" s="255"/>
      <c r="CF26" s="255"/>
      <c r="CG26" s="255"/>
      <c r="CH26" s="255"/>
      <c r="CI26" s="256"/>
      <c r="CJ26" s="22"/>
      <c r="CK26" s="261">
        <v>11</v>
      </c>
      <c r="CL26" s="262"/>
      <c r="CM26" s="262"/>
      <c r="CN26" s="262"/>
      <c r="CO26" s="263"/>
      <c r="CP26" s="264" t="str">
        <f t="shared" ref="CP26:CP37" si="3">VLOOKUP($CK26, $A$174:$AU$196,7)</f>
        <v>Gravel Bed Filters</v>
      </c>
      <c r="CQ26" s="265"/>
      <c r="CR26" s="265"/>
      <c r="CS26" s="265"/>
      <c r="CT26" s="265"/>
      <c r="CU26" s="265"/>
      <c r="CV26" s="265"/>
      <c r="CW26" s="265"/>
      <c r="CX26" s="265"/>
      <c r="CY26" s="265"/>
      <c r="CZ26" s="265"/>
      <c r="DA26" s="265"/>
      <c r="DB26" s="265"/>
      <c r="DC26" s="265"/>
      <c r="DD26" s="265"/>
      <c r="DE26" s="265"/>
      <c r="DF26" s="265"/>
      <c r="DG26" s="265"/>
      <c r="DH26" s="265"/>
      <c r="DI26" s="265"/>
      <c r="DJ26" s="265"/>
      <c r="DK26" s="265"/>
      <c r="DL26" s="265"/>
      <c r="DM26" s="265"/>
      <c r="DN26" s="265"/>
      <c r="DO26" s="265"/>
      <c r="DP26" s="265"/>
      <c r="DQ26" s="265"/>
      <c r="DR26" s="265"/>
      <c r="DS26" s="265"/>
      <c r="DT26" s="265"/>
      <c r="DU26" s="266"/>
      <c r="DV26" s="19"/>
      <c r="DW26" s="19"/>
    </row>
    <row r="27" spans="1:127" s="21" customFormat="1" ht="23.25" x14ac:dyDescent="0.35">
      <c r="A27" s="19"/>
      <c r="B27" s="251">
        <v>1</v>
      </c>
      <c r="C27" s="252"/>
      <c r="D27" s="252"/>
      <c r="E27" s="252"/>
      <c r="F27" s="253"/>
      <c r="G27" s="254" t="str">
        <f t="shared" si="0"/>
        <v>Dump to Hopper, truck, pile  (Note 2)</v>
      </c>
      <c r="H27" s="255"/>
      <c r="I27" s="255"/>
      <c r="J27" s="255"/>
      <c r="K27" s="255"/>
      <c r="L27" s="255"/>
      <c r="M27" s="255"/>
      <c r="N27" s="255"/>
      <c r="O27" s="255"/>
      <c r="P27" s="255"/>
      <c r="Q27" s="255"/>
      <c r="R27" s="255"/>
      <c r="S27" s="255"/>
      <c r="T27" s="255"/>
      <c r="U27" s="255"/>
      <c r="V27" s="255"/>
      <c r="W27" s="255"/>
      <c r="X27" s="255"/>
      <c r="Y27" s="255"/>
      <c r="Z27" s="255"/>
      <c r="AA27" s="255"/>
      <c r="AB27" s="256"/>
      <c r="AC27" s="24"/>
      <c r="AD27" s="257">
        <v>13</v>
      </c>
      <c r="AE27" s="252"/>
      <c r="AF27" s="252"/>
      <c r="AG27" s="252"/>
      <c r="AH27" s="253"/>
      <c r="AI27" s="254" t="str">
        <f t="shared" si="1"/>
        <v>Screening, Wet Washing  (Note 4)</v>
      </c>
      <c r="AJ27" s="255"/>
      <c r="AK27" s="255"/>
      <c r="AL27" s="255"/>
      <c r="AM27" s="255"/>
      <c r="AN27" s="255"/>
      <c r="AO27" s="255"/>
      <c r="AP27" s="255"/>
      <c r="AQ27" s="255"/>
      <c r="AR27" s="255"/>
      <c r="AS27" s="255"/>
      <c r="AT27" s="255"/>
      <c r="AU27" s="255"/>
      <c r="AV27" s="255"/>
      <c r="AW27" s="255"/>
      <c r="AX27" s="255"/>
      <c r="AY27" s="255"/>
      <c r="AZ27" s="255"/>
      <c r="BA27" s="255"/>
      <c r="BB27" s="255"/>
      <c r="BC27" s="255"/>
      <c r="BD27" s="258"/>
      <c r="BE27" s="20"/>
      <c r="BF27" s="259">
        <v>1</v>
      </c>
      <c r="BG27" s="260"/>
      <c r="BH27" s="260"/>
      <c r="BI27" s="260"/>
      <c r="BJ27" s="260"/>
      <c r="BK27" s="254" t="str">
        <f t="shared" si="2"/>
        <v>Water Spray, Point of Application</v>
      </c>
      <c r="BL27" s="255"/>
      <c r="BM27" s="255"/>
      <c r="BN27" s="255"/>
      <c r="BO27" s="255"/>
      <c r="BP27" s="255"/>
      <c r="BQ27" s="255"/>
      <c r="BR27" s="255"/>
      <c r="BS27" s="255"/>
      <c r="BT27" s="255"/>
      <c r="BU27" s="255"/>
      <c r="BV27" s="255"/>
      <c r="BW27" s="255"/>
      <c r="BX27" s="255"/>
      <c r="BY27" s="255"/>
      <c r="BZ27" s="255"/>
      <c r="CA27" s="255"/>
      <c r="CB27" s="255"/>
      <c r="CC27" s="255"/>
      <c r="CD27" s="255"/>
      <c r="CE27" s="255"/>
      <c r="CF27" s="255"/>
      <c r="CG27" s="255"/>
      <c r="CH27" s="255"/>
      <c r="CI27" s="256"/>
      <c r="CJ27" s="22"/>
      <c r="CK27" s="261">
        <v>12</v>
      </c>
      <c r="CL27" s="262"/>
      <c r="CM27" s="262"/>
      <c r="CN27" s="262"/>
      <c r="CO27" s="263"/>
      <c r="CP27" s="264" t="str">
        <f t="shared" si="3"/>
        <v>Spray Tower (Low Efficiency)</v>
      </c>
      <c r="CQ27" s="265"/>
      <c r="CR27" s="265"/>
      <c r="CS27" s="265"/>
      <c r="CT27" s="265"/>
      <c r="CU27" s="265"/>
      <c r="CV27" s="265"/>
      <c r="CW27" s="265"/>
      <c r="CX27" s="265"/>
      <c r="CY27" s="265"/>
      <c r="CZ27" s="265"/>
      <c r="DA27" s="265"/>
      <c r="DB27" s="265"/>
      <c r="DC27" s="265"/>
      <c r="DD27" s="265"/>
      <c r="DE27" s="265"/>
      <c r="DF27" s="265"/>
      <c r="DG27" s="265"/>
      <c r="DH27" s="265"/>
      <c r="DI27" s="265"/>
      <c r="DJ27" s="265"/>
      <c r="DK27" s="265"/>
      <c r="DL27" s="265"/>
      <c r="DM27" s="265"/>
      <c r="DN27" s="265"/>
      <c r="DO27" s="265"/>
      <c r="DP27" s="265"/>
      <c r="DQ27" s="265"/>
      <c r="DR27" s="265"/>
      <c r="DS27" s="265"/>
      <c r="DT27" s="265"/>
      <c r="DU27" s="266"/>
      <c r="DV27" s="19"/>
      <c r="DW27" s="19"/>
    </row>
    <row r="28" spans="1:127" s="21" customFormat="1" ht="23.25" x14ac:dyDescent="0.35">
      <c r="A28" s="19"/>
      <c r="B28" s="251">
        <v>2</v>
      </c>
      <c r="C28" s="252"/>
      <c r="D28" s="252"/>
      <c r="E28" s="252"/>
      <c r="F28" s="253"/>
      <c r="G28" s="254" t="str">
        <f t="shared" si="0"/>
        <v>Grizzly  (Note 2)</v>
      </c>
      <c r="H28" s="255"/>
      <c r="I28" s="255"/>
      <c r="J28" s="255"/>
      <c r="K28" s="255"/>
      <c r="L28" s="255"/>
      <c r="M28" s="255"/>
      <c r="N28" s="255"/>
      <c r="O28" s="255"/>
      <c r="P28" s="255"/>
      <c r="Q28" s="255"/>
      <c r="R28" s="255"/>
      <c r="S28" s="255"/>
      <c r="T28" s="255"/>
      <c r="U28" s="255"/>
      <c r="V28" s="255"/>
      <c r="W28" s="255"/>
      <c r="X28" s="255"/>
      <c r="Y28" s="255"/>
      <c r="Z28" s="255"/>
      <c r="AA28" s="255"/>
      <c r="AB28" s="256"/>
      <c r="AC28" s="24"/>
      <c r="AD28" s="257">
        <v>14</v>
      </c>
      <c r="AE28" s="252"/>
      <c r="AF28" s="252"/>
      <c r="AG28" s="252"/>
      <c r="AH28" s="253"/>
      <c r="AI28" s="254" t="str">
        <f t="shared" si="1"/>
        <v>Screening, Controlled (Note 5)</v>
      </c>
      <c r="AJ28" s="255"/>
      <c r="AK28" s="255"/>
      <c r="AL28" s="255"/>
      <c r="AM28" s="255"/>
      <c r="AN28" s="255"/>
      <c r="AO28" s="255"/>
      <c r="AP28" s="255"/>
      <c r="AQ28" s="255"/>
      <c r="AR28" s="255"/>
      <c r="AS28" s="255"/>
      <c r="AT28" s="255"/>
      <c r="AU28" s="255"/>
      <c r="AV28" s="255"/>
      <c r="AW28" s="255"/>
      <c r="AX28" s="255"/>
      <c r="AY28" s="255"/>
      <c r="AZ28" s="255"/>
      <c r="BA28" s="255"/>
      <c r="BB28" s="255"/>
      <c r="BC28" s="255"/>
      <c r="BD28" s="258"/>
      <c r="BE28" s="25"/>
      <c r="BF28" s="251">
        <v>2</v>
      </c>
      <c r="BG28" s="252"/>
      <c r="BH28" s="252"/>
      <c r="BI28" s="252"/>
      <c r="BJ28" s="252"/>
      <c r="BK28" s="254" t="str">
        <f t="shared" si="2"/>
        <v>Spray with Additives, Point of Application</v>
      </c>
      <c r="BL28" s="255"/>
      <c r="BM28" s="255"/>
      <c r="BN28" s="255"/>
      <c r="BO28" s="255"/>
      <c r="BP28" s="255"/>
      <c r="BQ28" s="255"/>
      <c r="BR28" s="255"/>
      <c r="BS28" s="255"/>
      <c r="BT28" s="255"/>
      <c r="BU28" s="255"/>
      <c r="BV28" s="255"/>
      <c r="BW28" s="255"/>
      <c r="BX28" s="255"/>
      <c r="BY28" s="255"/>
      <c r="BZ28" s="255"/>
      <c r="CA28" s="255"/>
      <c r="CB28" s="255"/>
      <c r="CC28" s="255"/>
      <c r="CD28" s="255"/>
      <c r="CE28" s="255"/>
      <c r="CF28" s="255"/>
      <c r="CG28" s="255"/>
      <c r="CH28" s="255"/>
      <c r="CI28" s="256"/>
      <c r="CJ28" s="22"/>
      <c r="CK28" s="261">
        <v>13</v>
      </c>
      <c r="CL28" s="262"/>
      <c r="CM28" s="262"/>
      <c r="CN28" s="262"/>
      <c r="CO28" s="263"/>
      <c r="CP28" s="264" t="str">
        <f t="shared" si="3"/>
        <v>Wet Scrubber (Med Efficiency)</v>
      </c>
      <c r="CQ28" s="265"/>
      <c r="CR28" s="265"/>
      <c r="CS28" s="265"/>
      <c r="CT28" s="265"/>
      <c r="CU28" s="265"/>
      <c r="CV28" s="265"/>
      <c r="CW28" s="265"/>
      <c r="CX28" s="265"/>
      <c r="CY28" s="265"/>
      <c r="CZ28" s="265"/>
      <c r="DA28" s="265"/>
      <c r="DB28" s="265"/>
      <c r="DC28" s="265"/>
      <c r="DD28" s="265"/>
      <c r="DE28" s="265"/>
      <c r="DF28" s="265"/>
      <c r="DG28" s="265"/>
      <c r="DH28" s="265"/>
      <c r="DI28" s="265"/>
      <c r="DJ28" s="265"/>
      <c r="DK28" s="265"/>
      <c r="DL28" s="265"/>
      <c r="DM28" s="265"/>
      <c r="DN28" s="265"/>
      <c r="DO28" s="265"/>
      <c r="DP28" s="265"/>
      <c r="DQ28" s="265"/>
      <c r="DR28" s="265"/>
      <c r="DS28" s="265"/>
      <c r="DT28" s="265"/>
      <c r="DU28" s="266"/>
      <c r="DV28" s="19"/>
      <c r="DW28" s="19"/>
    </row>
    <row r="29" spans="1:127" s="21" customFormat="1" ht="23.25" x14ac:dyDescent="0.35">
      <c r="A29" s="19"/>
      <c r="B29" s="251">
        <v>3</v>
      </c>
      <c r="C29" s="252"/>
      <c r="D29" s="252"/>
      <c r="E29" s="252"/>
      <c r="F29" s="253"/>
      <c r="G29" s="254" t="str">
        <f t="shared" si="0"/>
        <v>Hopper  (Note 2)</v>
      </c>
      <c r="H29" s="255"/>
      <c r="I29" s="255"/>
      <c r="J29" s="255"/>
      <c r="K29" s="255"/>
      <c r="L29" s="255"/>
      <c r="M29" s="255"/>
      <c r="N29" s="255"/>
      <c r="O29" s="255"/>
      <c r="P29" s="255"/>
      <c r="Q29" s="255"/>
      <c r="R29" s="255"/>
      <c r="S29" s="255"/>
      <c r="T29" s="255"/>
      <c r="U29" s="255"/>
      <c r="V29" s="255"/>
      <c r="W29" s="255"/>
      <c r="X29" s="255"/>
      <c r="Y29" s="255"/>
      <c r="Z29" s="255"/>
      <c r="AA29" s="255"/>
      <c r="AB29" s="256"/>
      <c r="AC29" s="24"/>
      <c r="AD29" s="257">
        <v>15</v>
      </c>
      <c r="AE29" s="252"/>
      <c r="AF29" s="252"/>
      <c r="AG29" s="252"/>
      <c r="AH29" s="253"/>
      <c r="AI29" s="254" t="str">
        <f t="shared" si="1"/>
        <v>Silo, Filling - Pneumatic</v>
      </c>
      <c r="AJ29" s="255"/>
      <c r="AK29" s="255"/>
      <c r="AL29" s="255"/>
      <c r="AM29" s="255"/>
      <c r="AN29" s="255"/>
      <c r="AO29" s="255"/>
      <c r="AP29" s="255"/>
      <c r="AQ29" s="255"/>
      <c r="AR29" s="255"/>
      <c r="AS29" s="255"/>
      <c r="AT29" s="255"/>
      <c r="AU29" s="255"/>
      <c r="AV29" s="255"/>
      <c r="AW29" s="255"/>
      <c r="AX29" s="255"/>
      <c r="AY29" s="255"/>
      <c r="AZ29" s="255"/>
      <c r="BA29" s="255"/>
      <c r="BB29" s="255"/>
      <c r="BC29" s="255"/>
      <c r="BD29" s="258"/>
      <c r="BE29" s="20"/>
      <c r="BF29" s="251">
        <v>3</v>
      </c>
      <c r="BG29" s="252"/>
      <c r="BH29" s="252"/>
      <c r="BI29" s="252"/>
      <c r="BJ29" s="252"/>
      <c r="BK29" s="254" t="str">
        <f t="shared" si="2"/>
        <v>Conveyor with Half Cover</v>
      </c>
      <c r="BL29" s="255"/>
      <c r="BM29" s="255"/>
      <c r="BN29" s="255"/>
      <c r="BO29" s="255"/>
      <c r="BP29" s="255"/>
      <c r="BQ29" s="255"/>
      <c r="BR29" s="255"/>
      <c r="BS29" s="255"/>
      <c r="BT29" s="255"/>
      <c r="BU29" s="255"/>
      <c r="BV29" s="255"/>
      <c r="BW29" s="255"/>
      <c r="BX29" s="255"/>
      <c r="BY29" s="255"/>
      <c r="BZ29" s="255"/>
      <c r="CA29" s="255"/>
      <c r="CB29" s="255"/>
      <c r="CC29" s="255"/>
      <c r="CD29" s="255"/>
      <c r="CE29" s="255"/>
      <c r="CF29" s="255"/>
      <c r="CG29" s="255"/>
      <c r="CH29" s="255"/>
      <c r="CI29" s="256"/>
      <c r="CJ29" s="22"/>
      <c r="CK29" s="261">
        <v>14</v>
      </c>
      <c r="CL29" s="262"/>
      <c r="CM29" s="262"/>
      <c r="CN29" s="262"/>
      <c r="CO29" s="263"/>
      <c r="CP29" s="264" t="str">
        <f t="shared" si="3"/>
        <v>Venturi Scrubber (High Efficiency)</v>
      </c>
      <c r="CQ29" s="265"/>
      <c r="CR29" s="265"/>
      <c r="CS29" s="265"/>
      <c r="CT29" s="265"/>
      <c r="CU29" s="265"/>
      <c r="CV29" s="265"/>
      <c r="CW29" s="265"/>
      <c r="CX29" s="265"/>
      <c r="CY29" s="265"/>
      <c r="CZ29" s="265"/>
      <c r="DA29" s="265"/>
      <c r="DB29" s="265"/>
      <c r="DC29" s="265"/>
      <c r="DD29" s="265"/>
      <c r="DE29" s="265"/>
      <c r="DF29" s="265"/>
      <c r="DG29" s="265"/>
      <c r="DH29" s="265"/>
      <c r="DI29" s="265"/>
      <c r="DJ29" s="265"/>
      <c r="DK29" s="265"/>
      <c r="DL29" s="265"/>
      <c r="DM29" s="265"/>
      <c r="DN29" s="265"/>
      <c r="DO29" s="265"/>
      <c r="DP29" s="265"/>
      <c r="DQ29" s="265"/>
      <c r="DR29" s="265"/>
      <c r="DS29" s="265"/>
      <c r="DT29" s="265"/>
      <c r="DU29" s="266"/>
      <c r="DV29" s="26"/>
      <c r="DW29" s="27"/>
    </row>
    <row r="30" spans="1:127" s="21" customFormat="1" ht="23.25" x14ac:dyDescent="0.35">
      <c r="A30" s="19"/>
      <c r="B30" s="251">
        <v>4</v>
      </c>
      <c r="C30" s="252"/>
      <c r="D30" s="252"/>
      <c r="E30" s="252"/>
      <c r="F30" s="253"/>
      <c r="G30" s="254" t="str">
        <f t="shared" si="0"/>
        <v>Transfer Point  (Note 2)</v>
      </c>
      <c r="H30" s="255"/>
      <c r="I30" s="255"/>
      <c r="J30" s="255"/>
      <c r="K30" s="255"/>
      <c r="L30" s="255"/>
      <c r="M30" s="255"/>
      <c r="N30" s="255"/>
      <c r="O30" s="255"/>
      <c r="P30" s="255"/>
      <c r="Q30" s="255"/>
      <c r="R30" s="255"/>
      <c r="S30" s="255"/>
      <c r="T30" s="255"/>
      <c r="U30" s="255"/>
      <c r="V30" s="255"/>
      <c r="W30" s="255"/>
      <c r="X30" s="255"/>
      <c r="Y30" s="255"/>
      <c r="Z30" s="255"/>
      <c r="AA30" s="255"/>
      <c r="AB30" s="256"/>
      <c r="AC30" s="24"/>
      <c r="AD30" s="257">
        <v>16</v>
      </c>
      <c r="AE30" s="252"/>
      <c r="AF30" s="252"/>
      <c r="AG30" s="252"/>
      <c r="AH30" s="253"/>
      <c r="AI30" s="254" t="str">
        <f t="shared" si="1"/>
        <v>Silo, Filling - Bucket Elevator</v>
      </c>
      <c r="AJ30" s="255"/>
      <c r="AK30" s="255"/>
      <c r="AL30" s="255"/>
      <c r="AM30" s="255"/>
      <c r="AN30" s="255"/>
      <c r="AO30" s="255"/>
      <c r="AP30" s="255"/>
      <c r="AQ30" s="255"/>
      <c r="AR30" s="255"/>
      <c r="AS30" s="255"/>
      <c r="AT30" s="255"/>
      <c r="AU30" s="255"/>
      <c r="AV30" s="255"/>
      <c r="AW30" s="255"/>
      <c r="AX30" s="255"/>
      <c r="AY30" s="255"/>
      <c r="AZ30" s="255"/>
      <c r="BA30" s="255"/>
      <c r="BB30" s="255"/>
      <c r="BC30" s="255"/>
      <c r="BD30" s="258"/>
      <c r="BE30" s="28"/>
      <c r="BF30" s="251">
        <v>4</v>
      </c>
      <c r="BG30" s="252"/>
      <c r="BH30" s="252"/>
      <c r="BI30" s="252"/>
      <c r="BJ30" s="252"/>
      <c r="BK30" s="254" t="str">
        <f t="shared" si="2"/>
        <v>Conveyor with Three Quarter Cover</v>
      </c>
      <c r="BL30" s="255"/>
      <c r="BM30" s="255"/>
      <c r="BN30" s="255"/>
      <c r="BO30" s="255"/>
      <c r="BP30" s="255"/>
      <c r="BQ30" s="255"/>
      <c r="BR30" s="255"/>
      <c r="BS30" s="255"/>
      <c r="BT30" s="255"/>
      <c r="BU30" s="255"/>
      <c r="BV30" s="255"/>
      <c r="BW30" s="255"/>
      <c r="BX30" s="255"/>
      <c r="BY30" s="255"/>
      <c r="BZ30" s="255"/>
      <c r="CA30" s="255"/>
      <c r="CB30" s="255"/>
      <c r="CC30" s="255"/>
      <c r="CD30" s="255"/>
      <c r="CE30" s="255"/>
      <c r="CF30" s="255"/>
      <c r="CG30" s="255"/>
      <c r="CH30" s="255"/>
      <c r="CI30" s="256"/>
      <c r="CJ30" s="22"/>
      <c r="CK30" s="261">
        <v>15</v>
      </c>
      <c r="CL30" s="262"/>
      <c r="CM30" s="262"/>
      <c r="CN30" s="262"/>
      <c r="CO30" s="263"/>
      <c r="CP30" s="264" t="str">
        <f t="shared" si="3"/>
        <v>Baghouse with Multiple Pickups</v>
      </c>
      <c r="CQ30" s="265"/>
      <c r="CR30" s="265"/>
      <c r="CS30" s="265"/>
      <c r="CT30" s="265"/>
      <c r="CU30" s="265"/>
      <c r="CV30" s="265"/>
      <c r="CW30" s="265"/>
      <c r="CX30" s="265"/>
      <c r="CY30" s="265"/>
      <c r="CZ30" s="265"/>
      <c r="DA30" s="265"/>
      <c r="DB30" s="265"/>
      <c r="DC30" s="265"/>
      <c r="DD30" s="265"/>
      <c r="DE30" s="265"/>
      <c r="DF30" s="265"/>
      <c r="DG30" s="265"/>
      <c r="DH30" s="265"/>
      <c r="DI30" s="265"/>
      <c r="DJ30" s="265"/>
      <c r="DK30" s="265"/>
      <c r="DL30" s="265"/>
      <c r="DM30" s="265"/>
      <c r="DN30" s="265"/>
      <c r="DO30" s="265"/>
      <c r="DP30" s="265"/>
      <c r="DQ30" s="265"/>
      <c r="DR30" s="265"/>
      <c r="DS30" s="265"/>
      <c r="DT30" s="265"/>
      <c r="DU30" s="266"/>
      <c r="DV30" s="19"/>
    </row>
    <row r="31" spans="1:127" s="21" customFormat="1" ht="23.25" x14ac:dyDescent="0.35">
      <c r="A31" s="19"/>
      <c r="B31" s="251">
        <v>5</v>
      </c>
      <c r="C31" s="252"/>
      <c r="D31" s="252"/>
      <c r="E31" s="252"/>
      <c r="F31" s="253"/>
      <c r="G31" s="254" t="str">
        <f t="shared" si="0"/>
        <v>Transfer Point, Controlled (Note 5)</v>
      </c>
      <c r="H31" s="255"/>
      <c r="I31" s="255"/>
      <c r="J31" s="255"/>
      <c r="K31" s="255"/>
      <c r="L31" s="255"/>
      <c r="M31" s="255"/>
      <c r="N31" s="255"/>
      <c r="O31" s="255"/>
      <c r="P31" s="255"/>
      <c r="Q31" s="255"/>
      <c r="R31" s="255"/>
      <c r="S31" s="255"/>
      <c r="T31" s="255"/>
      <c r="U31" s="255"/>
      <c r="V31" s="255"/>
      <c r="W31" s="255"/>
      <c r="X31" s="255"/>
      <c r="Y31" s="255"/>
      <c r="Z31" s="255"/>
      <c r="AA31" s="255"/>
      <c r="AB31" s="256"/>
      <c r="AC31" s="24"/>
      <c r="AD31" s="257">
        <v>17</v>
      </c>
      <c r="AE31" s="252"/>
      <c r="AF31" s="252"/>
      <c r="AG31" s="252"/>
      <c r="AH31" s="253"/>
      <c r="AI31" s="254" t="str">
        <f t="shared" si="1"/>
        <v>Silo, discharge to Conveyor  (Note 2)</v>
      </c>
      <c r="AJ31" s="255"/>
      <c r="AK31" s="255"/>
      <c r="AL31" s="255"/>
      <c r="AM31" s="255"/>
      <c r="AN31" s="255"/>
      <c r="AO31" s="255"/>
      <c r="AP31" s="255"/>
      <c r="AQ31" s="255"/>
      <c r="AR31" s="255"/>
      <c r="AS31" s="255"/>
      <c r="AT31" s="255"/>
      <c r="AU31" s="255"/>
      <c r="AV31" s="255"/>
      <c r="AW31" s="255"/>
      <c r="AX31" s="255"/>
      <c r="AY31" s="255"/>
      <c r="AZ31" s="255"/>
      <c r="BA31" s="255"/>
      <c r="BB31" s="255"/>
      <c r="BC31" s="255"/>
      <c r="BD31" s="258"/>
      <c r="BE31" s="20"/>
      <c r="BF31" s="251">
        <v>5</v>
      </c>
      <c r="BG31" s="252"/>
      <c r="BH31" s="252"/>
      <c r="BI31" s="252"/>
      <c r="BJ31" s="252"/>
      <c r="BK31" s="254" t="str">
        <f t="shared" si="2"/>
        <v>Conveyor with Full Cover</v>
      </c>
      <c r="BL31" s="255"/>
      <c r="BM31" s="255"/>
      <c r="BN31" s="255"/>
      <c r="BO31" s="255"/>
      <c r="BP31" s="255"/>
      <c r="BQ31" s="255"/>
      <c r="BR31" s="255"/>
      <c r="BS31" s="255"/>
      <c r="BT31" s="255"/>
      <c r="BU31" s="255"/>
      <c r="BV31" s="255"/>
      <c r="BW31" s="255"/>
      <c r="BX31" s="255"/>
      <c r="BY31" s="255"/>
      <c r="BZ31" s="255"/>
      <c r="CA31" s="255"/>
      <c r="CB31" s="255"/>
      <c r="CC31" s="255"/>
      <c r="CD31" s="255"/>
      <c r="CE31" s="255"/>
      <c r="CF31" s="255"/>
      <c r="CG31" s="255"/>
      <c r="CH31" s="255"/>
      <c r="CI31" s="256"/>
      <c r="CJ31" s="22"/>
      <c r="CK31" s="261">
        <v>16</v>
      </c>
      <c r="CL31" s="262"/>
      <c r="CM31" s="262"/>
      <c r="CN31" s="262"/>
      <c r="CO31" s="263"/>
      <c r="CP31" s="264" t="str">
        <f t="shared" si="3"/>
        <v>Baghouse with Single Pickup (Unenclosed)</v>
      </c>
      <c r="CQ31" s="265"/>
      <c r="CR31" s="265"/>
      <c r="CS31" s="265"/>
      <c r="CT31" s="265"/>
      <c r="CU31" s="265"/>
      <c r="CV31" s="265"/>
      <c r="CW31" s="265"/>
      <c r="CX31" s="265"/>
      <c r="CY31" s="265"/>
      <c r="CZ31" s="265"/>
      <c r="DA31" s="265"/>
      <c r="DB31" s="265"/>
      <c r="DC31" s="265"/>
      <c r="DD31" s="265"/>
      <c r="DE31" s="265"/>
      <c r="DF31" s="265"/>
      <c r="DG31" s="265"/>
      <c r="DH31" s="265"/>
      <c r="DI31" s="265"/>
      <c r="DJ31" s="265"/>
      <c r="DK31" s="265"/>
      <c r="DL31" s="265"/>
      <c r="DM31" s="265"/>
      <c r="DN31" s="265"/>
      <c r="DO31" s="265"/>
      <c r="DP31" s="265"/>
      <c r="DQ31" s="265"/>
      <c r="DR31" s="265"/>
      <c r="DS31" s="265"/>
      <c r="DT31" s="265"/>
      <c r="DU31" s="266"/>
      <c r="DV31" s="19"/>
    </row>
    <row r="32" spans="1:127" s="21" customFormat="1" ht="23.25" x14ac:dyDescent="0.35">
      <c r="A32" s="19"/>
      <c r="B32" s="251">
        <v>6</v>
      </c>
      <c r="C32" s="252"/>
      <c r="D32" s="252"/>
      <c r="E32" s="252"/>
      <c r="F32" s="253"/>
      <c r="G32" s="254" t="str">
        <f t="shared" si="0"/>
        <v>Conveyor  (Note 2)</v>
      </c>
      <c r="H32" s="255"/>
      <c r="I32" s="255"/>
      <c r="J32" s="255"/>
      <c r="K32" s="255"/>
      <c r="L32" s="255"/>
      <c r="M32" s="255"/>
      <c r="N32" s="255"/>
      <c r="O32" s="255"/>
      <c r="P32" s="255"/>
      <c r="Q32" s="255"/>
      <c r="R32" s="255"/>
      <c r="S32" s="255"/>
      <c r="T32" s="255"/>
      <c r="U32" s="255"/>
      <c r="V32" s="255"/>
      <c r="W32" s="255"/>
      <c r="X32" s="255"/>
      <c r="Y32" s="255"/>
      <c r="Z32" s="255"/>
      <c r="AA32" s="255"/>
      <c r="AB32" s="256"/>
      <c r="AC32" s="29"/>
      <c r="AD32" s="257">
        <v>18</v>
      </c>
      <c r="AE32" s="252"/>
      <c r="AF32" s="252"/>
      <c r="AG32" s="252"/>
      <c r="AH32" s="253"/>
      <c r="AI32" s="254" t="str">
        <f t="shared" si="1"/>
        <v>Silo, discharge to Tank Truck</v>
      </c>
      <c r="AJ32" s="255"/>
      <c r="AK32" s="255"/>
      <c r="AL32" s="255"/>
      <c r="AM32" s="255"/>
      <c r="AN32" s="255"/>
      <c r="AO32" s="255"/>
      <c r="AP32" s="255"/>
      <c r="AQ32" s="255"/>
      <c r="AR32" s="255"/>
      <c r="AS32" s="255"/>
      <c r="AT32" s="255"/>
      <c r="AU32" s="255"/>
      <c r="AV32" s="255"/>
      <c r="AW32" s="255"/>
      <c r="AX32" s="255"/>
      <c r="AY32" s="255"/>
      <c r="AZ32" s="255"/>
      <c r="BA32" s="255"/>
      <c r="BB32" s="255"/>
      <c r="BC32" s="255"/>
      <c r="BD32" s="258"/>
      <c r="BE32" s="24"/>
      <c r="BF32" s="251">
        <v>6</v>
      </c>
      <c r="BG32" s="252"/>
      <c r="BH32" s="252"/>
      <c r="BI32" s="252"/>
      <c r="BJ32" s="252"/>
      <c r="BK32" s="254" t="str">
        <f t="shared" si="2"/>
        <v>Process Enclosure</v>
      </c>
      <c r="BL32" s="255"/>
      <c r="BM32" s="255"/>
      <c r="BN32" s="255"/>
      <c r="BO32" s="255"/>
      <c r="BP32" s="255"/>
      <c r="BQ32" s="255"/>
      <c r="BR32" s="255"/>
      <c r="BS32" s="255"/>
      <c r="BT32" s="255"/>
      <c r="BU32" s="255"/>
      <c r="BV32" s="255"/>
      <c r="BW32" s="255"/>
      <c r="BX32" s="255"/>
      <c r="BY32" s="255"/>
      <c r="BZ32" s="255"/>
      <c r="CA32" s="255"/>
      <c r="CB32" s="255"/>
      <c r="CC32" s="255"/>
      <c r="CD32" s="255"/>
      <c r="CE32" s="255"/>
      <c r="CF32" s="255"/>
      <c r="CG32" s="255"/>
      <c r="CH32" s="255"/>
      <c r="CI32" s="256"/>
      <c r="CJ32" s="22"/>
      <c r="CK32" s="261">
        <v>17</v>
      </c>
      <c r="CL32" s="262"/>
      <c r="CM32" s="262"/>
      <c r="CN32" s="262"/>
      <c r="CO32" s="263"/>
      <c r="CP32" s="264" t="str">
        <f t="shared" si="3"/>
        <v>Baghouse with Single Pickup (Partial Enclosed)</v>
      </c>
      <c r="CQ32" s="265"/>
      <c r="CR32" s="265"/>
      <c r="CS32" s="265"/>
      <c r="CT32" s="265"/>
      <c r="CU32" s="265"/>
      <c r="CV32" s="265"/>
      <c r="CW32" s="265"/>
      <c r="CX32" s="265"/>
      <c r="CY32" s="265"/>
      <c r="CZ32" s="265"/>
      <c r="DA32" s="265"/>
      <c r="DB32" s="265"/>
      <c r="DC32" s="265"/>
      <c r="DD32" s="265"/>
      <c r="DE32" s="265"/>
      <c r="DF32" s="265"/>
      <c r="DG32" s="265"/>
      <c r="DH32" s="265"/>
      <c r="DI32" s="265"/>
      <c r="DJ32" s="265"/>
      <c r="DK32" s="265"/>
      <c r="DL32" s="265"/>
      <c r="DM32" s="265"/>
      <c r="DN32" s="265"/>
      <c r="DO32" s="265"/>
      <c r="DP32" s="265"/>
      <c r="DQ32" s="265"/>
      <c r="DR32" s="265"/>
      <c r="DS32" s="265"/>
      <c r="DT32" s="265"/>
      <c r="DU32" s="266"/>
      <c r="DV32" s="19"/>
    </row>
    <row r="33" spans="1:126" s="21" customFormat="1" ht="23.25" x14ac:dyDescent="0.35">
      <c r="A33" s="19"/>
      <c r="B33" s="251">
        <v>7</v>
      </c>
      <c r="C33" s="252"/>
      <c r="D33" s="252"/>
      <c r="E33" s="252"/>
      <c r="F33" s="253"/>
      <c r="G33" s="254" t="str">
        <f t="shared" si="0"/>
        <v>Crushing, Dry - Primary</v>
      </c>
      <c r="H33" s="255"/>
      <c r="I33" s="255"/>
      <c r="J33" s="255"/>
      <c r="K33" s="255"/>
      <c r="L33" s="255"/>
      <c r="M33" s="255"/>
      <c r="N33" s="255"/>
      <c r="O33" s="255"/>
      <c r="P33" s="255"/>
      <c r="Q33" s="255"/>
      <c r="R33" s="255"/>
      <c r="S33" s="255"/>
      <c r="T33" s="255"/>
      <c r="U33" s="255"/>
      <c r="V33" s="255"/>
      <c r="W33" s="255"/>
      <c r="X33" s="255"/>
      <c r="Y33" s="255"/>
      <c r="Z33" s="255"/>
      <c r="AA33" s="255"/>
      <c r="AB33" s="256"/>
      <c r="AC33" s="29"/>
      <c r="AD33" s="257">
        <v>19</v>
      </c>
      <c r="AE33" s="252"/>
      <c r="AF33" s="252"/>
      <c r="AG33" s="252"/>
      <c r="AH33" s="253"/>
      <c r="AI33" s="254" t="str">
        <f t="shared" si="1"/>
        <v>Loading Open Top Truck  (Note 2)</v>
      </c>
      <c r="AJ33" s="255"/>
      <c r="AK33" s="255"/>
      <c r="AL33" s="255"/>
      <c r="AM33" s="255"/>
      <c r="AN33" s="255"/>
      <c r="AO33" s="255"/>
      <c r="AP33" s="255"/>
      <c r="AQ33" s="255"/>
      <c r="AR33" s="255"/>
      <c r="AS33" s="255"/>
      <c r="AT33" s="255"/>
      <c r="AU33" s="255"/>
      <c r="AV33" s="255"/>
      <c r="AW33" s="255"/>
      <c r="AX33" s="255"/>
      <c r="AY33" s="255"/>
      <c r="AZ33" s="255"/>
      <c r="BA33" s="255"/>
      <c r="BB33" s="255"/>
      <c r="BC33" s="255"/>
      <c r="BD33" s="258"/>
      <c r="BE33" s="24"/>
      <c r="BF33" s="251">
        <v>7</v>
      </c>
      <c r="BG33" s="252"/>
      <c r="BH33" s="252"/>
      <c r="BI33" s="252"/>
      <c r="BJ33" s="252"/>
      <c r="BK33" s="254" t="str">
        <f t="shared" si="2"/>
        <v>Gravity Separator</v>
      </c>
      <c r="BL33" s="255"/>
      <c r="BM33" s="255"/>
      <c r="BN33" s="255"/>
      <c r="BO33" s="255"/>
      <c r="BP33" s="255"/>
      <c r="BQ33" s="255"/>
      <c r="BR33" s="255"/>
      <c r="BS33" s="255"/>
      <c r="BT33" s="255"/>
      <c r="BU33" s="255"/>
      <c r="BV33" s="255"/>
      <c r="BW33" s="255"/>
      <c r="BX33" s="255"/>
      <c r="BY33" s="255"/>
      <c r="BZ33" s="255"/>
      <c r="CA33" s="255"/>
      <c r="CB33" s="255"/>
      <c r="CC33" s="255"/>
      <c r="CD33" s="255"/>
      <c r="CE33" s="255"/>
      <c r="CF33" s="255"/>
      <c r="CG33" s="255"/>
      <c r="CH33" s="255"/>
      <c r="CI33" s="256"/>
      <c r="CJ33" s="22"/>
      <c r="CK33" s="261">
        <v>18</v>
      </c>
      <c r="CL33" s="262"/>
      <c r="CM33" s="262"/>
      <c r="CN33" s="262"/>
      <c r="CO33" s="263"/>
      <c r="CP33" s="264" t="str">
        <f t="shared" si="3"/>
        <v>Baghouse with Single Pickup (Full Enclosed)</v>
      </c>
      <c r="CQ33" s="265"/>
      <c r="CR33" s="265"/>
      <c r="CS33" s="265"/>
      <c r="CT33" s="265"/>
      <c r="CU33" s="265"/>
      <c r="CV33" s="265"/>
      <c r="CW33" s="265"/>
      <c r="CX33" s="265"/>
      <c r="CY33" s="265"/>
      <c r="CZ33" s="265"/>
      <c r="DA33" s="265"/>
      <c r="DB33" s="265"/>
      <c r="DC33" s="265"/>
      <c r="DD33" s="265"/>
      <c r="DE33" s="265"/>
      <c r="DF33" s="265"/>
      <c r="DG33" s="265"/>
      <c r="DH33" s="265"/>
      <c r="DI33" s="265"/>
      <c r="DJ33" s="265"/>
      <c r="DK33" s="265"/>
      <c r="DL33" s="265"/>
      <c r="DM33" s="265"/>
      <c r="DN33" s="265"/>
      <c r="DO33" s="265"/>
      <c r="DP33" s="265"/>
      <c r="DQ33" s="265"/>
      <c r="DR33" s="265"/>
      <c r="DS33" s="265"/>
      <c r="DT33" s="265"/>
      <c r="DU33" s="266"/>
      <c r="DV33" s="19"/>
    </row>
    <row r="34" spans="1:126" s="21" customFormat="1" ht="23.25" x14ac:dyDescent="0.35">
      <c r="A34" s="19"/>
      <c r="B34" s="251">
        <v>8</v>
      </c>
      <c r="C34" s="252"/>
      <c r="D34" s="252"/>
      <c r="E34" s="252"/>
      <c r="F34" s="253"/>
      <c r="G34" s="254" t="str">
        <f t="shared" si="0"/>
        <v>Crushing, Dry - Secondary</v>
      </c>
      <c r="H34" s="255"/>
      <c r="I34" s="255"/>
      <c r="J34" s="255"/>
      <c r="K34" s="255"/>
      <c r="L34" s="255"/>
      <c r="M34" s="255"/>
      <c r="N34" s="255"/>
      <c r="O34" s="255"/>
      <c r="P34" s="255"/>
      <c r="Q34" s="255"/>
      <c r="R34" s="255"/>
      <c r="S34" s="255"/>
      <c r="T34" s="255"/>
      <c r="U34" s="255"/>
      <c r="V34" s="255"/>
      <c r="W34" s="255"/>
      <c r="X34" s="255"/>
      <c r="Y34" s="255"/>
      <c r="Z34" s="255"/>
      <c r="AA34" s="255"/>
      <c r="AB34" s="256"/>
      <c r="AC34" s="29"/>
      <c r="AD34" s="257">
        <v>20</v>
      </c>
      <c r="AE34" s="252"/>
      <c r="AF34" s="252"/>
      <c r="AG34" s="252"/>
      <c r="AH34" s="253"/>
      <c r="AI34" s="254" t="str">
        <f t="shared" si="1"/>
        <v>Feeder</v>
      </c>
      <c r="AJ34" s="255"/>
      <c r="AK34" s="255"/>
      <c r="AL34" s="255"/>
      <c r="AM34" s="255"/>
      <c r="AN34" s="255"/>
      <c r="AO34" s="255"/>
      <c r="AP34" s="255"/>
      <c r="AQ34" s="255"/>
      <c r="AR34" s="255"/>
      <c r="AS34" s="255"/>
      <c r="AT34" s="255"/>
      <c r="AU34" s="255"/>
      <c r="AV34" s="255"/>
      <c r="AW34" s="255"/>
      <c r="AX34" s="255"/>
      <c r="AY34" s="255"/>
      <c r="AZ34" s="255"/>
      <c r="BA34" s="255"/>
      <c r="BB34" s="255"/>
      <c r="BC34" s="255"/>
      <c r="BD34" s="258"/>
      <c r="BE34" s="24"/>
      <c r="BF34" s="251">
        <v>8</v>
      </c>
      <c r="BG34" s="252"/>
      <c r="BH34" s="252"/>
      <c r="BI34" s="252"/>
      <c r="BJ34" s="252"/>
      <c r="BK34" s="254" t="str">
        <f t="shared" si="2"/>
        <v>Cyclone - Simple</v>
      </c>
      <c r="BL34" s="255"/>
      <c r="BM34" s="255"/>
      <c r="BN34" s="255"/>
      <c r="BO34" s="255"/>
      <c r="BP34" s="255"/>
      <c r="BQ34" s="255"/>
      <c r="BR34" s="255"/>
      <c r="BS34" s="255"/>
      <c r="BT34" s="255"/>
      <c r="BU34" s="255"/>
      <c r="BV34" s="255"/>
      <c r="BW34" s="255"/>
      <c r="BX34" s="255"/>
      <c r="BY34" s="255"/>
      <c r="BZ34" s="255"/>
      <c r="CA34" s="255"/>
      <c r="CB34" s="255"/>
      <c r="CC34" s="255"/>
      <c r="CD34" s="255"/>
      <c r="CE34" s="255"/>
      <c r="CF34" s="255"/>
      <c r="CG34" s="255"/>
      <c r="CH34" s="255"/>
      <c r="CI34" s="256"/>
      <c r="CJ34" s="22"/>
      <c r="CK34" s="261">
        <v>19</v>
      </c>
      <c r="CL34" s="262"/>
      <c r="CM34" s="262"/>
      <c r="CN34" s="262"/>
      <c r="CO34" s="263"/>
      <c r="CP34" s="264" t="str">
        <f t="shared" si="3"/>
        <v>Baghouse with Single Pickup (Attached)</v>
      </c>
      <c r="CQ34" s="265"/>
      <c r="CR34" s="265"/>
      <c r="CS34" s="265"/>
      <c r="CT34" s="265"/>
      <c r="CU34" s="265"/>
      <c r="CV34" s="265"/>
      <c r="CW34" s="265"/>
      <c r="CX34" s="265"/>
      <c r="CY34" s="265"/>
      <c r="CZ34" s="265"/>
      <c r="DA34" s="265"/>
      <c r="DB34" s="265"/>
      <c r="DC34" s="265"/>
      <c r="DD34" s="265"/>
      <c r="DE34" s="265"/>
      <c r="DF34" s="265"/>
      <c r="DG34" s="265"/>
      <c r="DH34" s="265"/>
      <c r="DI34" s="265"/>
      <c r="DJ34" s="265"/>
      <c r="DK34" s="265"/>
      <c r="DL34" s="265"/>
      <c r="DM34" s="265"/>
      <c r="DN34" s="265"/>
      <c r="DO34" s="265"/>
      <c r="DP34" s="265"/>
      <c r="DQ34" s="265"/>
      <c r="DR34" s="265"/>
      <c r="DS34" s="265"/>
      <c r="DT34" s="265"/>
      <c r="DU34" s="266"/>
      <c r="DV34" s="19"/>
    </row>
    <row r="35" spans="1:126" s="21" customFormat="1" ht="23.25" x14ac:dyDescent="0.35">
      <c r="A35" s="19"/>
      <c r="B35" s="251">
        <v>9</v>
      </c>
      <c r="C35" s="252"/>
      <c r="D35" s="252"/>
      <c r="E35" s="252"/>
      <c r="F35" s="253"/>
      <c r="G35" s="254" t="str">
        <f t="shared" si="0"/>
        <v>Crushing, Dry - Tertiary</v>
      </c>
      <c r="H35" s="255"/>
      <c r="I35" s="255"/>
      <c r="J35" s="255"/>
      <c r="K35" s="255"/>
      <c r="L35" s="255"/>
      <c r="M35" s="255"/>
      <c r="N35" s="255"/>
      <c r="O35" s="255"/>
      <c r="P35" s="255"/>
      <c r="Q35" s="255"/>
      <c r="R35" s="255"/>
      <c r="S35" s="255"/>
      <c r="T35" s="255"/>
      <c r="U35" s="255"/>
      <c r="V35" s="255"/>
      <c r="W35" s="255"/>
      <c r="X35" s="255"/>
      <c r="Y35" s="255"/>
      <c r="Z35" s="255"/>
      <c r="AA35" s="255"/>
      <c r="AB35" s="256"/>
      <c r="AC35" s="24"/>
      <c r="AD35" s="257">
        <v>21</v>
      </c>
      <c r="AE35" s="252"/>
      <c r="AF35" s="252"/>
      <c r="AG35" s="252"/>
      <c r="AH35" s="253"/>
      <c r="AI35" s="254" t="str">
        <f t="shared" si="1"/>
        <v>See Lookup Table "EmFac" for data</v>
      </c>
      <c r="AJ35" s="255"/>
      <c r="AK35" s="255"/>
      <c r="AL35" s="255"/>
      <c r="AM35" s="255"/>
      <c r="AN35" s="255"/>
      <c r="AO35" s="255"/>
      <c r="AP35" s="255"/>
      <c r="AQ35" s="255"/>
      <c r="AR35" s="255"/>
      <c r="AS35" s="255"/>
      <c r="AT35" s="255"/>
      <c r="AU35" s="255"/>
      <c r="AV35" s="255"/>
      <c r="AW35" s="255"/>
      <c r="AX35" s="255"/>
      <c r="AY35" s="255"/>
      <c r="AZ35" s="255"/>
      <c r="BA35" s="255"/>
      <c r="BB35" s="255"/>
      <c r="BC35" s="255"/>
      <c r="BD35" s="258"/>
      <c r="BE35" s="24"/>
      <c r="BF35" s="251">
        <v>9</v>
      </c>
      <c r="BG35" s="252"/>
      <c r="BH35" s="252"/>
      <c r="BI35" s="252"/>
      <c r="BJ35" s="253"/>
      <c r="BK35" s="254" t="str">
        <f t="shared" si="2"/>
        <v>Cyclone - Multiple</v>
      </c>
      <c r="BL35" s="255"/>
      <c r="BM35" s="255"/>
      <c r="BN35" s="255"/>
      <c r="BO35" s="255"/>
      <c r="BP35" s="255"/>
      <c r="BQ35" s="255"/>
      <c r="BR35" s="255"/>
      <c r="BS35" s="255"/>
      <c r="BT35" s="255"/>
      <c r="BU35" s="255"/>
      <c r="BV35" s="255"/>
      <c r="BW35" s="255"/>
      <c r="BX35" s="255"/>
      <c r="BY35" s="255"/>
      <c r="BZ35" s="255"/>
      <c r="CA35" s="255"/>
      <c r="CB35" s="255"/>
      <c r="CC35" s="255"/>
      <c r="CD35" s="255"/>
      <c r="CE35" s="255"/>
      <c r="CF35" s="255"/>
      <c r="CG35" s="255"/>
      <c r="CH35" s="255"/>
      <c r="CI35" s="256"/>
      <c r="CJ35" s="22"/>
      <c r="CK35" s="261">
        <v>20</v>
      </c>
      <c r="CL35" s="262"/>
      <c r="CM35" s="262"/>
      <c r="CN35" s="262"/>
      <c r="CO35" s="263"/>
      <c r="CP35" s="264" t="str">
        <f t="shared" si="3"/>
        <v>Electrostatic Precipitator</v>
      </c>
      <c r="CQ35" s="265"/>
      <c r="CR35" s="265"/>
      <c r="CS35" s="265"/>
      <c r="CT35" s="265"/>
      <c r="CU35" s="265"/>
      <c r="CV35" s="265"/>
      <c r="CW35" s="265"/>
      <c r="CX35" s="265"/>
      <c r="CY35" s="265"/>
      <c r="CZ35" s="265"/>
      <c r="DA35" s="265"/>
      <c r="DB35" s="265"/>
      <c r="DC35" s="265"/>
      <c r="DD35" s="265"/>
      <c r="DE35" s="265"/>
      <c r="DF35" s="265"/>
      <c r="DG35" s="265"/>
      <c r="DH35" s="265"/>
      <c r="DI35" s="265"/>
      <c r="DJ35" s="265"/>
      <c r="DK35" s="265"/>
      <c r="DL35" s="265"/>
      <c r="DM35" s="265"/>
      <c r="DN35" s="265"/>
      <c r="DO35" s="265"/>
      <c r="DP35" s="265"/>
      <c r="DQ35" s="265"/>
      <c r="DR35" s="265"/>
      <c r="DS35" s="265"/>
      <c r="DT35" s="265"/>
      <c r="DU35" s="266"/>
      <c r="DV35" s="19"/>
    </row>
    <row r="36" spans="1:126" s="21" customFormat="1" ht="23.25" x14ac:dyDescent="0.35">
      <c r="A36" s="19"/>
      <c r="B36" s="270">
        <v>10</v>
      </c>
      <c r="C36" s="271"/>
      <c r="D36" s="271"/>
      <c r="E36" s="271"/>
      <c r="F36" s="272"/>
      <c r="G36" s="254" t="str">
        <f t="shared" si="0"/>
        <v>Crushing, Wet  (Note 3)</v>
      </c>
      <c r="H36" s="255"/>
      <c r="I36" s="255"/>
      <c r="J36" s="255"/>
      <c r="K36" s="255"/>
      <c r="L36" s="255"/>
      <c r="M36" s="255"/>
      <c r="N36" s="255"/>
      <c r="O36" s="255"/>
      <c r="P36" s="255"/>
      <c r="Q36" s="255"/>
      <c r="R36" s="255"/>
      <c r="S36" s="255"/>
      <c r="T36" s="255"/>
      <c r="U36" s="255"/>
      <c r="V36" s="255"/>
      <c r="W36" s="255"/>
      <c r="X36" s="255"/>
      <c r="Y36" s="255"/>
      <c r="Z36" s="255"/>
      <c r="AA36" s="255"/>
      <c r="AB36" s="256"/>
      <c r="AC36" s="73"/>
      <c r="AD36" s="257">
        <v>22</v>
      </c>
      <c r="AE36" s="252"/>
      <c r="AF36" s="252"/>
      <c r="AG36" s="252"/>
      <c r="AH36" s="253"/>
      <c r="AI36" s="254" t="str">
        <f t="shared" si="1"/>
        <v>See Lookup Table "EmFac" for data</v>
      </c>
      <c r="AJ36" s="255"/>
      <c r="AK36" s="255"/>
      <c r="AL36" s="255"/>
      <c r="AM36" s="255"/>
      <c r="AN36" s="255"/>
      <c r="AO36" s="255"/>
      <c r="AP36" s="255"/>
      <c r="AQ36" s="255"/>
      <c r="AR36" s="255"/>
      <c r="AS36" s="255"/>
      <c r="AT36" s="255"/>
      <c r="AU36" s="255"/>
      <c r="AV36" s="255"/>
      <c r="AW36" s="255"/>
      <c r="AX36" s="255"/>
      <c r="AY36" s="255"/>
      <c r="AZ36" s="255"/>
      <c r="BA36" s="255"/>
      <c r="BB36" s="255"/>
      <c r="BC36" s="255"/>
      <c r="BD36" s="258"/>
      <c r="BE36" s="24"/>
      <c r="BF36" s="270">
        <v>10</v>
      </c>
      <c r="BG36" s="271"/>
      <c r="BH36" s="271"/>
      <c r="BI36" s="271"/>
      <c r="BJ36" s="272"/>
      <c r="BK36" s="254" t="str">
        <f t="shared" si="2"/>
        <v>Windscreen, Windward Side</v>
      </c>
      <c r="BL36" s="255"/>
      <c r="BM36" s="255"/>
      <c r="BN36" s="255"/>
      <c r="BO36" s="255"/>
      <c r="BP36" s="255"/>
      <c r="BQ36" s="255"/>
      <c r="BR36" s="255"/>
      <c r="BS36" s="255"/>
      <c r="BT36" s="255"/>
      <c r="BU36" s="255"/>
      <c r="BV36" s="255"/>
      <c r="BW36" s="255"/>
      <c r="BX36" s="255"/>
      <c r="BY36" s="255"/>
      <c r="BZ36" s="255"/>
      <c r="CA36" s="255"/>
      <c r="CB36" s="255"/>
      <c r="CC36" s="255"/>
      <c r="CD36" s="255"/>
      <c r="CE36" s="255"/>
      <c r="CF36" s="255"/>
      <c r="CG36" s="255"/>
      <c r="CH36" s="255"/>
      <c r="CI36" s="256"/>
      <c r="CJ36" s="74"/>
      <c r="CK36" s="261">
        <v>21</v>
      </c>
      <c r="CL36" s="262"/>
      <c r="CM36" s="262"/>
      <c r="CN36" s="262"/>
      <c r="CO36" s="263"/>
      <c r="CP36" s="264" t="str">
        <f t="shared" si="3"/>
        <v>See Lookup Table "ConEff" for data</v>
      </c>
      <c r="CQ36" s="265"/>
      <c r="CR36" s="265"/>
      <c r="CS36" s="265"/>
      <c r="CT36" s="265"/>
      <c r="CU36" s="265"/>
      <c r="CV36" s="265"/>
      <c r="CW36" s="265"/>
      <c r="CX36" s="265"/>
      <c r="CY36" s="265"/>
      <c r="CZ36" s="265"/>
      <c r="DA36" s="265"/>
      <c r="DB36" s="265"/>
      <c r="DC36" s="265"/>
      <c r="DD36" s="265"/>
      <c r="DE36" s="265"/>
      <c r="DF36" s="265"/>
      <c r="DG36" s="265"/>
      <c r="DH36" s="265"/>
      <c r="DI36" s="265"/>
      <c r="DJ36" s="265"/>
      <c r="DK36" s="265"/>
      <c r="DL36" s="265"/>
      <c r="DM36" s="265"/>
      <c r="DN36" s="265"/>
      <c r="DO36" s="265"/>
      <c r="DP36" s="265"/>
      <c r="DQ36" s="265"/>
      <c r="DR36" s="265"/>
      <c r="DS36" s="265"/>
      <c r="DT36" s="265"/>
      <c r="DU36" s="266"/>
      <c r="DV36" s="19"/>
    </row>
    <row r="37" spans="1:126" s="21" customFormat="1" ht="24" thickBot="1" x14ac:dyDescent="0.4">
      <c r="A37" s="19"/>
      <c r="B37" s="410">
        <v>11</v>
      </c>
      <c r="C37" s="411"/>
      <c r="D37" s="411"/>
      <c r="E37" s="411"/>
      <c r="F37" s="412"/>
      <c r="G37" s="413" t="str">
        <f t="shared" si="0"/>
        <v>Crushing, Controlled (Note 5)</v>
      </c>
      <c r="H37" s="414"/>
      <c r="I37" s="414"/>
      <c r="J37" s="414"/>
      <c r="K37" s="414"/>
      <c r="L37" s="414"/>
      <c r="M37" s="414"/>
      <c r="N37" s="414"/>
      <c r="O37" s="414"/>
      <c r="P37" s="414"/>
      <c r="Q37" s="414"/>
      <c r="R37" s="414"/>
      <c r="S37" s="414"/>
      <c r="T37" s="414"/>
      <c r="U37" s="414"/>
      <c r="V37" s="414"/>
      <c r="W37" s="414"/>
      <c r="X37" s="414"/>
      <c r="Y37" s="414"/>
      <c r="Z37" s="414"/>
      <c r="AA37" s="414"/>
      <c r="AB37" s="415"/>
      <c r="AC37" s="75"/>
      <c r="AD37" s="416">
        <v>23</v>
      </c>
      <c r="AE37" s="417"/>
      <c r="AF37" s="417"/>
      <c r="AG37" s="417"/>
      <c r="AH37" s="418"/>
      <c r="AI37" s="413" t="str">
        <f t="shared" si="1"/>
        <v>See Lookup Table "EmFac" for data</v>
      </c>
      <c r="AJ37" s="414"/>
      <c r="AK37" s="414"/>
      <c r="AL37" s="414"/>
      <c r="AM37" s="414"/>
      <c r="AN37" s="414"/>
      <c r="AO37" s="414"/>
      <c r="AP37" s="414"/>
      <c r="AQ37" s="414"/>
      <c r="AR37" s="414"/>
      <c r="AS37" s="414"/>
      <c r="AT37" s="414"/>
      <c r="AU37" s="414"/>
      <c r="AV37" s="414"/>
      <c r="AW37" s="414"/>
      <c r="AX37" s="414"/>
      <c r="AY37" s="414"/>
      <c r="AZ37" s="414"/>
      <c r="BA37" s="414"/>
      <c r="BB37" s="414"/>
      <c r="BC37" s="414"/>
      <c r="BD37" s="419"/>
      <c r="BE37" s="75"/>
      <c r="BF37" s="420">
        <v>11</v>
      </c>
      <c r="BG37" s="421"/>
      <c r="BH37" s="421"/>
      <c r="BI37" s="421"/>
      <c r="BJ37" s="421"/>
      <c r="BK37" s="413" t="str">
        <f t="shared" si="2"/>
        <v>Gravel Bed Filters</v>
      </c>
      <c r="BL37" s="414"/>
      <c r="BM37" s="414"/>
      <c r="BN37" s="414"/>
      <c r="BO37" s="414"/>
      <c r="BP37" s="414"/>
      <c r="BQ37" s="414"/>
      <c r="BR37" s="414"/>
      <c r="BS37" s="414"/>
      <c r="BT37" s="414"/>
      <c r="BU37" s="414"/>
      <c r="BV37" s="414"/>
      <c r="BW37" s="414"/>
      <c r="BX37" s="414"/>
      <c r="BY37" s="414"/>
      <c r="BZ37" s="414"/>
      <c r="CA37" s="414"/>
      <c r="CB37" s="414"/>
      <c r="CC37" s="414"/>
      <c r="CD37" s="414"/>
      <c r="CE37" s="414"/>
      <c r="CF37" s="414"/>
      <c r="CG37" s="414"/>
      <c r="CH37" s="414"/>
      <c r="CI37" s="415"/>
      <c r="CJ37" s="76"/>
      <c r="CK37" s="422">
        <v>22</v>
      </c>
      <c r="CL37" s="421"/>
      <c r="CM37" s="421"/>
      <c r="CN37" s="421"/>
      <c r="CO37" s="423"/>
      <c r="CP37" s="424" t="str">
        <f t="shared" si="3"/>
        <v>Error - Out of Range</v>
      </c>
      <c r="CQ37" s="425"/>
      <c r="CR37" s="425"/>
      <c r="CS37" s="425"/>
      <c r="CT37" s="425"/>
      <c r="CU37" s="425"/>
      <c r="CV37" s="425"/>
      <c r="CW37" s="425"/>
      <c r="CX37" s="425"/>
      <c r="CY37" s="425"/>
      <c r="CZ37" s="425"/>
      <c r="DA37" s="425"/>
      <c r="DB37" s="425"/>
      <c r="DC37" s="425"/>
      <c r="DD37" s="425"/>
      <c r="DE37" s="425"/>
      <c r="DF37" s="425"/>
      <c r="DG37" s="425"/>
      <c r="DH37" s="425"/>
      <c r="DI37" s="425"/>
      <c r="DJ37" s="425"/>
      <c r="DK37" s="425"/>
      <c r="DL37" s="425"/>
      <c r="DM37" s="425"/>
      <c r="DN37" s="425"/>
      <c r="DO37" s="425"/>
      <c r="DP37" s="425"/>
      <c r="DQ37" s="425"/>
      <c r="DR37" s="425"/>
      <c r="DS37" s="425"/>
      <c r="DT37" s="425"/>
      <c r="DU37" s="426"/>
      <c r="DV37" s="19"/>
    </row>
    <row r="38" spans="1:126" s="21" customFormat="1" ht="23.25" x14ac:dyDescent="0.35">
      <c r="A38" s="19"/>
      <c r="B38" s="20"/>
      <c r="C38" s="20"/>
      <c r="D38" s="20"/>
      <c r="E38" s="20"/>
      <c r="F38" s="20"/>
      <c r="G38" s="24"/>
      <c r="H38" s="24"/>
      <c r="I38" s="24"/>
      <c r="J38" s="24"/>
      <c r="K38" s="24"/>
      <c r="L38" s="24"/>
      <c r="M38" s="24"/>
      <c r="N38" s="24"/>
      <c r="O38" s="24"/>
      <c r="P38" s="24"/>
      <c r="Q38" s="24"/>
      <c r="R38" s="24"/>
      <c r="S38" s="24"/>
      <c r="T38" s="24"/>
      <c r="U38" s="24"/>
      <c r="V38" s="24"/>
      <c r="W38" s="24"/>
      <c r="X38" s="24"/>
      <c r="Y38" s="24"/>
      <c r="Z38" s="24"/>
      <c r="AA38" s="24"/>
      <c r="AB38" s="24"/>
      <c r="AC38" s="24"/>
      <c r="AD38" s="20"/>
      <c r="AE38" s="20"/>
      <c r="AF38" s="20"/>
      <c r="AG38" s="20"/>
      <c r="AH38" s="20"/>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2"/>
      <c r="CK38" s="20"/>
      <c r="CL38" s="20"/>
      <c r="CM38" s="20"/>
      <c r="CN38" s="20"/>
      <c r="CO38" s="20"/>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19"/>
    </row>
    <row r="39" spans="1:126" s="21" customFormat="1" ht="23.25" x14ac:dyDescent="0.35">
      <c r="A39" s="19"/>
      <c r="B39" s="20"/>
      <c r="C39" s="20"/>
      <c r="D39" s="20"/>
      <c r="E39" s="20"/>
      <c r="F39" s="20"/>
      <c r="G39" s="24"/>
      <c r="H39" s="24"/>
      <c r="I39" s="24"/>
      <c r="J39" s="24"/>
      <c r="K39" s="24"/>
      <c r="L39" s="24"/>
      <c r="M39" s="24"/>
      <c r="N39" s="24"/>
      <c r="O39" s="24"/>
      <c r="P39" s="24"/>
      <c r="Q39" s="24"/>
      <c r="R39" s="24"/>
      <c r="S39" s="24"/>
      <c r="T39" s="24"/>
      <c r="U39" s="24"/>
      <c r="V39" s="24"/>
      <c r="W39" s="24"/>
      <c r="X39" s="24"/>
      <c r="Y39" s="24"/>
      <c r="Z39" s="24"/>
      <c r="AA39" s="24"/>
      <c r="AB39" s="24"/>
      <c r="AC39" s="24"/>
      <c r="AD39" s="20"/>
      <c r="AE39" s="20"/>
      <c r="AF39" s="20"/>
      <c r="AG39" s="20"/>
      <c r="AH39" s="20"/>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0"/>
      <c r="BG39" s="20"/>
      <c r="BH39" s="20"/>
      <c r="BI39" s="20"/>
      <c r="BJ39" s="20"/>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2"/>
      <c r="CK39" s="20"/>
      <c r="CL39" s="20"/>
      <c r="CM39" s="20"/>
      <c r="CN39" s="20"/>
      <c r="CO39" s="20"/>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19"/>
    </row>
    <row r="40" spans="1:126" s="8" customFormat="1" ht="36.75" customHeight="1" thickBot="1" x14ac:dyDescent="0.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30"/>
      <c r="CE40" s="30"/>
      <c r="CF40" s="30"/>
      <c r="CG40" s="30"/>
      <c r="CH40" s="30"/>
      <c r="CI40" s="30"/>
      <c r="CJ40" s="30"/>
      <c r="CK40" s="30"/>
      <c r="CL40" s="30"/>
      <c r="CM40" s="30"/>
      <c r="CN40" s="30"/>
      <c r="CO40" s="30"/>
      <c r="CP40" s="30"/>
      <c r="CQ40" s="30"/>
      <c r="CR40" s="30"/>
      <c r="CS40" s="30"/>
      <c r="CT40" s="30"/>
      <c r="CU40" s="30"/>
      <c r="CV40" s="30"/>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row>
    <row r="41" spans="1:126" s="32" customFormat="1" ht="33" x14ac:dyDescent="0.45">
      <c r="A41" s="31"/>
      <c r="B41" s="267" t="s">
        <v>75</v>
      </c>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8"/>
      <c r="BR41" s="268"/>
      <c r="BS41" s="268"/>
      <c r="BT41" s="268"/>
      <c r="BU41" s="268"/>
      <c r="BV41" s="268"/>
      <c r="BW41" s="268"/>
      <c r="BX41" s="268"/>
      <c r="BY41" s="268"/>
      <c r="BZ41" s="268"/>
      <c r="CA41" s="268"/>
      <c r="CB41" s="268"/>
      <c r="CC41" s="268"/>
      <c r="CD41" s="268"/>
      <c r="CE41" s="268"/>
      <c r="CF41" s="268"/>
      <c r="CG41" s="268"/>
      <c r="CH41" s="268"/>
      <c r="CI41" s="268"/>
      <c r="CJ41" s="268"/>
      <c r="CK41" s="268"/>
      <c r="CL41" s="268"/>
      <c r="CM41" s="268"/>
      <c r="CN41" s="268"/>
      <c r="CO41" s="268"/>
      <c r="CP41" s="268"/>
      <c r="CQ41" s="268"/>
      <c r="CR41" s="268"/>
      <c r="CS41" s="268"/>
      <c r="CT41" s="268"/>
      <c r="CU41" s="268"/>
      <c r="CV41" s="268"/>
      <c r="CW41" s="268"/>
      <c r="CX41" s="268"/>
      <c r="CY41" s="268"/>
      <c r="CZ41" s="268"/>
      <c r="DA41" s="268"/>
      <c r="DB41" s="268"/>
      <c r="DC41" s="268"/>
      <c r="DD41" s="268"/>
      <c r="DE41" s="268"/>
      <c r="DF41" s="268"/>
      <c r="DG41" s="268"/>
      <c r="DH41" s="268"/>
      <c r="DI41" s="268"/>
      <c r="DJ41" s="268"/>
      <c r="DK41" s="268"/>
      <c r="DL41" s="268"/>
      <c r="DM41" s="268"/>
      <c r="DN41" s="268"/>
      <c r="DO41" s="268"/>
      <c r="DP41" s="268"/>
      <c r="DQ41" s="268"/>
      <c r="DR41" s="268"/>
      <c r="DS41" s="268"/>
      <c r="DT41" s="268"/>
      <c r="DU41" s="269"/>
      <c r="DV41" s="31"/>
    </row>
    <row r="42" spans="1:126" s="8" customFormat="1" ht="23.25" x14ac:dyDescent="0.35">
      <c r="A42" s="7"/>
      <c r="B42" s="276" t="s">
        <v>76</v>
      </c>
      <c r="C42" s="274"/>
      <c r="D42" s="274"/>
      <c r="E42" s="274"/>
      <c r="F42" s="274"/>
      <c r="G42" s="274"/>
      <c r="H42" s="274"/>
      <c r="I42" s="274"/>
      <c r="J42" s="275"/>
      <c r="K42" s="273" t="s">
        <v>77</v>
      </c>
      <c r="L42" s="274"/>
      <c r="M42" s="274"/>
      <c r="N42" s="274"/>
      <c r="O42" s="274"/>
      <c r="P42" s="275"/>
      <c r="Q42" s="273" t="s">
        <v>78</v>
      </c>
      <c r="R42" s="274"/>
      <c r="S42" s="274"/>
      <c r="T42" s="274"/>
      <c r="U42" s="274"/>
      <c r="V42" s="274"/>
      <c r="W42" s="274"/>
      <c r="X42" s="274"/>
      <c r="Y42" s="274"/>
      <c r="Z42" s="274"/>
      <c r="AA42" s="274"/>
      <c r="AB42" s="274"/>
      <c r="AC42" s="274"/>
      <c r="AD42" s="274"/>
      <c r="AE42" s="274"/>
      <c r="AF42" s="274"/>
      <c r="AG42" s="274"/>
      <c r="AH42" s="274"/>
      <c r="AI42" s="274"/>
      <c r="AJ42" s="274"/>
      <c r="AK42" s="274"/>
      <c r="AL42" s="274"/>
      <c r="AM42" s="275"/>
      <c r="AN42" s="273" t="s">
        <v>79</v>
      </c>
      <c r="AO42" s="274"/>
      <c r="AP42" s="274"/>
      <c r="AQ42" s="274"/>
      <c r="AR42" s="274"/>
      <c r="AS42" s="275"/>
      <c r="AT42" s="273" t="s">
        <v>80</v>
      </c>
      <c r="AU42" s="274"/>
      <c r="AV42" s="274"/>
      <c r="AW42" s="274"/>
      <c r="AX42" s="274"/>
      <c r="AY42" s="274"/>
      <c r="AZ42" s="274"/>
      <c r="BA42" s="274"/>
      <c r="BB42" s="274"/>
      <c r="BC42" s="274"/>
      <c r="BD42" s="275"/>
      <c r="BE42" s="273" t="s">
        <v>81</v>
      </c>
      <c r="BF42" s="274"/>
      <c r="BG42" s="274"/>
      <c r="BH42" s="274"/>
      <c r="BI42" s="274"/>
      <c r="BJ42" s="274"/>
      <c r="BK42" s="274"/>
      <c r="BL42" s="274"/>
      <c r="BM42" s="274"/>
      <c r="BN42" s="274"/>
      <c r="BO42" s="274"/>
      <c r="BP42" s="274"/>
      <c r="BQ42" s="274"/>
      <c r="BR42" s="274"/>
      <c r="BS42" s="274"/>
      <c r="BT42" s="274"/>
      <c r="BU42" s="274"/>
      <c r="BV42" s="274"/>
      <c r="BW42" s="274"/>
      <c r="BX42" s="274"/>
      <c r="BY42" s="274"/>
      <c r="BZ42" s="274"/>
      <c r="CA42" s="274"/>
      <c r="CB42" s="274"/>
      <c r="CC42" s="274"/>
      <c r="CD42" s="274"/>
      <c r="CE42" s="274"/>
      <c r="CF42" s="274"/>
      <c r="CG42" s="274"/>
      <c r="CH42" s="274"/>
      <c r="CI42" s="274"/>
      <c r="CJ42" s="274"/>
      <c r="CK42" s="275"/>
      <c r="CL42" s="273" t="s">
        <v>82</v>
      </c>
      <c r="CM42" s="274"/>
      <c r="CN42" s="274"/>
      <c r="CO42" s="274"/>
      <c r="CP42" s="274"/>
      <c r="CQ42" s="274"/>
      <c r="CR42" s="274"/>
      <c r="CS42" s="274"/>
      <c r="CT42" s="274"/>
      <c r="CU42" s="274"/>
      <c r="CV42" s="274"/>
      <c r="CW42" s="274"/>
      <c r="CX42" s="274"/>
      <c r="CY42" s="274"/>
      <c r="CZ42" s="274"/>
      <c r="DA42" s="274"/>
      <c r="DB42" s="274"/>
      <c r="DC42" s="274"/>
      <c r="DD42" s="273" t="s">
        <v>83</v>
      </c>
      <c r="DE42" s="274"/>
      <c r="DF42" s="274"/>
      <c r="DG42" s="274"/>
      <c r="DH42" s="274"/>
      <c r="DI42" s="274"/>
      <c r="DJ42" s="274"/>
      <c r="DK42" s="274"/>
      <c r="DL42" s="274"/>
      <c r="DM42" s="274"/>
      <c r="DN42" s="274"/>
      <c r="DO42" s="274"/>
      <c r="DP42" s="274"/>
      <c r="DQ42" s="274"/>
      <c r="DR42" s="274"/>
      <c r="DS42" s="274"/>
      <c r="DT42" s="274"/>
      <c r="DU42" s="427"/>
      <c r="DV42" s="7"/>
    </row>
    <row r="43" spans="1:126" s="8" customFormat="1" ht="23.25" x14ac:dyDescent="0.35">
      <c r="A43" s="7"/>
      <c r="B43" s="278" t="s">
        <v>84</v>
      </c>
      <c r="C43" s="203"/>
      <c r="D43" s="203"/>
      <c r="E43" s="203"/>
      <c r="F43" s="203"/>
      <c r="G43" s="203"/>
      <c r="H43" s="203"/>
      <c r="I43" s="203"/>
      <c r="J43" s="277"/>
      <c r="K43" s="209" t="s">
        <v>72</v>
      </c>
      <c r="L43" s="205"/>
      <c r="M43" s="205"/>
      <c r="N43" s="205"/>
      <c r="O43" s="205"/>
      <c r="P43" s="277"/>
      <c r="Q43" s="279"/>
      <c r="R43" s="218"/>
      <c r="S43" s="218"/>
      <c r="T43" s="218"/>
      <c r="U43" s="218"/>
      <c r="V43" s="218"/>
      <c r="W43" s="218"/>
      <c r="X43" s="218"/>
      <c r="Y43" s="218"/>
      <c r="Z43" s="218"/>
      <c r="AA43" s="218"/>
      <c r="AB43" s="218"/>
      <c r="AC43" s="218"/>
      <c r="AD43" s="218"/>
      <c r="AE43" s="218"/>
      <c r="AF43" s="218"/>
      <c r="AG43" s="218"/>
      <c r="AH43" s="218"/>
      <c r="AI43" s="218"/>
      <c r="AJ43" s="218"/>
      <c r="AK43" s="218"/>
      <c r="AL43" s="218"/>
      <c r="AM43" s="280"/>
      <c r="AN43" s="209" t="s">
        <v>85</v>
      </c>
      <c r="AO43" s="205"/>
      <c r="AP43" s="205"/>
      <c r="AQ43" s="205"/>
      <c r="AR43" s="205"/>
      <c r="AS43" s="277"/>
      <c r="AT43" s="209" t="s">
        <v>86</v>
      </c>
      <c r="AU43" s="203"/>
      <c r="AV43" s="203"/>
      <c r="AW43" s="203"/>
      <c r="AX43" s="203"/>
      <c r="AY43" s="203"/>
      <c r="AZ43" s="203"/>
      <c r="BA43" s="203"/>
      <c r="BB43" s="203"/>
      <c r="BC43" s="203"/>
      <c r="BD43" s="277"/>
      <c r="BE43" s="209" t="s">
        <v>72</v>
      </c>
      <c r="BF43" s="205"/>
      <c r="BG43" s="205"/>
      <c r="BH43" s="205"/>
      <c r="BI43" s="277"/>
      <c r="BJ43" s="209" t="s">
        <v>87</v>
      </c>
      <c r="BK43" s="205"/>
      <c r="BL43" s="205"/>
      <c r="BM43" s="277"/>
      <c r="BN43" s="209" t="s">
        <v>78</v>
      </c>
      <c r="BO43" s="205"/>
      <c r="BP43" s="205"/>
      <c r="BQ43" s="205"/>
      <c r="BR43" s="205"/>
      <c r="BS43" s="205"/>
      <c r="BT43" s="205"/>
      <c r="BU43" s="205"/>
      <c r="BV43" s="205"/>
      <c r="BW43" s="205"/>
      <c r="BX43" s="205"/>
      <c r="BY43" s="205"/>
      <c r="BZ43" s="205"/>
      <c r="CA43" s="205"/>
      <c r="CB43" s="205"/>
      <c r="CC43" s="205"/>
      <c r="CD43" s="205"/>
      <c r="CE43" s="277"/>
      <c r="CF43" s="209" t="s">
        <v>88</v>
      </c>
      <c r="CG43" s="205"/>
      <c r="CH43" s="205"/>
      <c r="CI43" s="205"/>
      <c r="CJ43" s="205"/>
      <c r="CK43" s="277"/>
      <c r="CL43" s="209" t="s">
        <v>89</v>
      </c>
      <c r="CM43" s="203"/>
      <c r="CN43" s="203"/>
      <c r="CO43" s="203"/>
      <c r="CP43" s="203"/>
      <c r="CQ43" s="203"/>
      <c r="CR43" s="203"/>
      <c r="CS43" s="203"/>
      <c r="CT43" s="203"/>
      <c r="CU43" s="203"/>
      <c r="CV43" s="203"/>
      <c r="CW43" s="203"/>
      <c r="CX43" s="203"/>
      <c r="CY43" s="203"/>
      <c r="CZ43" s="203"/>
      <c r="DA43" s="203"/>
      <c r="DB43" s="203"/>
      <c r="DC43" s="203"/>
      <c r="DD43" s="209" t="s">
        <v>90</v>
      </c>
      <c r="DE43" s="203"/>
      <c r="DF43" s="203"/>
      <c r="DG43" s="203"/>
      <c r="DH43" s="203"/>
      <c r="DI43" s="203"/>
      <c r="DJ43" s="203"/>
      <c r="DK43" s="203"/>
      <c r="DL43" s="203"/>
      <c r="DM43" s="203"/>
      <c r="DN43" s="203"/>
      <c r="DO43" s="203"/>
      <c r="DP43" s="203"/>
      <c r="DQ43" s="203"/>
      <c r="DR43" s="203"/>
      <c r="DS43" s="203"/>
      <c r="DT43" s="203"/>
      <c r="DU43" s="281"/>
      <c r="DV43" s="7"/>
    </row>
    <row r="44" spans="1:126" s="8" customFormat="1" ht="26.25" x14ac:dyDescent="0.45">
      <c r="A44" s="7"/>
      <c r="B44" s="278" t="s">
        <v>91</v>
      </c>
      <c r="C44" s="203"/>
      <c r="D44" s="203"/>
      <c r="E44" s="203"/>
      <c r="F44" s="203"/>
      <c r="G44" s="203"/>
      <c r="H44" s="203"/>
      <c r="I44" s="203"/>
      <c r="J44" s="277"/>
      <c r="K44" s="209" t="s">
        <v>92</v>
      </c>
      <c r="L44" s="205"/>
      <c r="M44" s="205"/>
      <c r="N44" s="205"/>
      <c r="O44" s="205"/>
      <c r="P44" s="277"/>
      <c r="Q44" s="279"/>
      <c r="R44" s="218"/>
      <c r="S44" s="218"/>
      <c r="T44" s="218"/>
      <c r="U44" s="218"/>
      <c r="V44" s="218"/>
      <c r="W44" s="218"/>
      <c r="X44" s="218"/>
      <c r="Y44" s="218"/>
      <c r="Z44" s="218"/>
      <c r="AA44" s="218"/>
      <c r="AB44" s="218"/>
      <c r="AC44" s="218"/>
      <c r="AD44" s="218"/>
      <c r="AE44" s="218"/>
      <c r="AF44" s="218"/>
      <c r="AG44" s="218"/>
      <c r="AH44" s="218"/>
      <c r="AI44" s="218"/>
      <c r="AJ44" s="218"/>
      <c r="AK44" s="218"/>
      <c r="AL44" s="218"/>
      <c r="AM44" s="280"/>
      <c r="AN44" s="209"/>
      <c r="AO44" s="205"/>
      <c r="AP44" s="205"/>
      <c r="AQ44" s="205"/>
      <c r="AR44" s="205"/>
      <c r="AS44" s="277"/>
      <c r="AT44" s="209"/>
      <c r="AU44" s="203"/>
      <c r="AV44" s="203"/>
      <c r="AW44" s="203"/>
      <c r="AX44" s="203"/>
      <c r="AY44" s="203"/>
      <c r="AZ44" s="203"/>
      <c r="BA44" s="203"/>
      <c r="BB44" s="203"/>
      <c r="BC44" s="203"/>
      <c r="BD44" s="277"/>
      <c r="BE44" s="209"/>
      <c r="BF44" s="205"/>
      <c r="BG44" s="205"/>
      <c r="BH44" s="205"/>
      <c r="BI44" s="277"/>
      <c r="BJ44" s="209"/>
      <c r="BK44" s="203"/>
      <c r="BL44" s="203"/>
      <c r="BM44" s="277"/>
      <c r="BN44" s="209"/>
      <c r="BO44" s="205"/>
      <c r="BP44" s="205"/>
      <c r="BQ44" s="205"/>
      <c r="BR44" s="205"/>
      <c r="BS44" s="205"/>
      <c r="BT44" s="205"/>
      <c r="BU44" s="205"/>
      <c r="BV44" s="205"/>
      <c r="BW44" s="205"/>
      <c r="BX44" s="205"/>
      <c r="BY44" s="205"/>
      <c r="BZ44" s="205"/>
      <c r="CA44" s="205"/>
      <c r="CB44" s="205"/>
      <c r="CC44" s="205"/>
      <c r="CD44" s="205"/>
      <c r="CE44" s="277"/>
      <c r="CF44" s="209"/>
      <c r="CG44" s="205"/>
      <c r="CH44" s="205"/>
      <c r="CI44" s="205"/>
      <c r="CJ44" s="205"/>
      <c r="CK44" s="277"/>
      <c r="CL44" s="209" t="s">
        <v>93</v>
      </c>
      <c r="CM44" s="203"/>
      <c r="CN44" s="203"/>
      <c r="CO44" s="203"/>
      <c r="CP44" s="203"/>
      <c r="CQ44" s="277"/>
      <c r="CR44" s="209" t="s">
        <v>94</v>
      </c>
      <c r="CS44" s="203"/>
      <c r="CT44" s="203"/>
      <c r="CU44" s="203"/>
      <c r="CV44" s="203"/>
      <c r="CW44" s="277"/>
      <c r="CX44" s="209" t="s">
        <v>95</v>
      </c>
      <c r="CY44" s="203"/>
      <c r="CZ44" s="203"/>
      <c r="DA44" s="203"/>
      <c r="DB44" s="203"/>
      <c r="DC44" s="203"/>
      <c r="DD44" s="209" t="s">
        <v>93</v>
      </c>
      <c r="DE44" s="203"/>
      <c r="DF44" s="203"/>
      <c r="DG44" s="203"/>
      <c r="DH44" s="203"/>
      <c r="DI44" s="277"/>
      <c r="DJ44" s="209" t="s">
        <v>94</v>
      </c>
      <c r="DK44" s="203"/>
      <c r="DL44" s="203"/>
      <c r="DM44" s="203"/>
      <c r="DN44" s="203"/>
      <c r="DO44" s="203"/>
      <c r="DP44" s="209" t="s">
        <v>95</v>
      </c>
      <c r="DQ44" s="203"/>
      <c r="DR44" s="203"/>
      <c r="DS44" s="203"/>
      <c r="DT44" s="203"/>
      <c r="DU44" s="281"/>
      <c r="DV44" s="15"/>
    </row>
    <row r="45" spans="1:126" s="8" customFormat="1" ht="23.25" x14ac:dyDescent="0.35">
      <c r="A45" s="7"/>
      <c r="B45" s="282" t="s">
        <v>96</v>
      </c>
      <c r="C45" s="206"/>
      <c r="D45" s="206"/>
      <c r="E45" s="206"/>
      <c r="F45" s="206"/>
      <c r="G45" s="206"/>
      <c r="H45" s="206"/>
      <c r="I45" s="206"/>
      <c r="J45" s="283"/>
      <c r="K45" s="284" t="s">
        <v>97</v>
      </c>
      <c r="L45" s="206"/>
      <c r="M45" s="206"/>
      <c r="N45" s="206"/>
      <c r="O45" s="206"/>
      <c r="P45" s="283"/>
      <c r="Q45" s="284" t="s">
        <v>98</v>
      </c>
      <c r="R45" s="206"/>
      <c r="S45" s="206"/>
      <c r="T45" s="206"/>
      <c r="U45" s="206"/>
      <c r="V45" s="206"/>
      <c r="W45" s="206"/>
      <c r="X45" s="206"/>
      <c r="Y45" s="206"/>
      <c r="Z45" s="206"/>
      <c r="AA45" s="206"/>
      <c r="AB45" s="206"/>
      <c r="AC45" s="206"/>
      <c r="AD45" s="206"/>
      <c r="AE45" s="206"/>
      <c r="AF45" s="206"/>
      <c r="AG45" s="206"/>
      <c r="AH45" s="206"/>
      <c r="AI45" s="206"/>
      <c r="AJ45" s="206"/>
      <c r="AK45" s="206"/>
      <c r="AL45" s="206"/>
      <c r="AM45" s="283"/>
      <c r="AN45" s="284" t="s">
        <v>99</v>
      </c>
      <c r="AO45" s="206"/>
      <c r="AP45" s="206"/>
      <c r="AQ45" s="206"/>
      <c r="AR45" s="206"/>
      <c r="AS45" s="283"/>
      <c r="AT45" s="284" t="s">
        <v>100</v>
      </c>
      <c r="AU45" s="206"/>
      <c r="AV45" s="206"/>
      <c r="AW45" s="206"/>
      <c r="AX45" s="206"/>
      <c r="AY45" s="206"/>
      <c r="AZ45" s="206"/>
      <c r="BA45" s="206"/>
      <c r="BB45" s="206"/>
      <c r="BC45" s="206"/>
      <c r="BD45" s="283"/>
      <c r="BE45" s="284" t="s">
        <v>101</v>
      </c>
      <c r="BF45" s="206"/>
      <c r="BG45" s="206"/>
      <c r="BH45" s="206"/>
      <c r="BI45" s="283"/>
      <c r="BJ45" s="284" t="s">
        <v>102</v>
      </c>
      <c r="BK45" s="206"/>
      <c r="BL45" s="206"/>
      <c r="BM45" s="283"/>
      <c r="BN45" s="284" t="s">
        <v>103</v>
      </c>
      <c r="BO45" s="206"/>
      <c r="BP45" s="206"/>
      <c r="BQ45" s="206"/>
      <c r="BR45" s="206"/>
      <c r="BS45" s="206"/>
      <c r="BT45" s="206"/>
      <c r="BU45" s="206"/>
      <c r="BV45" s="206"/>
      <c r="BW45" s="206"/>
      <c r="BX45" s="206"/>
      <c r="BY45" s="206"/>
      <c r="BZ45" s="206"/>
      <c r="CA45" s="206"/>
      <c r="CB45" s="206"/>
      <c r="CC45" s="206"/>
      <c r="CD45" s="206"/>
      <c r="CE45" s="283"/>
      <c r="CF45" s="284" t="s">
        <v>104</v>
      </c>
      <c r="CG45" s="206"/>
      <c r="CH45" s="206"/>
      <c r="CI45" s="206"/>
      <c r="CJ45" s="206"/>
      <c r="CK45" s="283"/>
      <c r="CL45" s="285" t="s">
        <v>105</v>
      </c>
      <c r="CM45" s="286"/>
      <c r="CN45" s="286"/>
      <c r="CO45" s="286"/>
      <c r="CP45" s="286"/>
      <c r="CQ45" s="287"/>
      <c r="CR45" s="284" t="s">
        <v>106</v>
      </c>
      <c r="CS45" s="206"/>
      <c r="CT45" s="206"/>
      <c r="CU45" s="206"/>
      <c r="CV45" s="206"/>
      <c r="CW45" s="283"/>
      <c r="CX45" s="284" t="s">
        <v>107</v>
      </c>
      <c r="CY45" s="206"/>
      <c r="CZ45" s="206"/>
      <c r="DA45" s="206"/>
      <c r="DB45" s="206"/>
      <c r="DC45" s="283"/>
      <c r="DD45" s="284" t="s">
        <v>108</v>
      </c>
      <c r="DE45" s="206"/>
      <c r="DF45" s="206"/>
      <c r="DG45" s="206"/>
      <c r="DH45" s="206"/>
      <c r="DI45" s="283"/>
      <c r="DJ45" s="284" t="s">
        <v>109</v>
      </c>
      <c r="DK45" s="206"/>
      <c r="DL45" s="206"/>
      <c r="DM45" s="206"/>
      <c r="DN45" s="206"/>
      <c r="DO45" s="283"/>
      <c r="DP45" s="284" t="s">
        <v>110</v>
      </c>
      <c r="DQ45" s="206"/>
      <c r="DR45" s="206"/>
      <c r="DS45" s="206"/>
      <c r="DT45" s="206"/>
      <c r="DU45" s="288"/>
      <c r="DV45" s="15"/>
    </row>
    <row r="46" spans="1:126" s="8" customFormat="1" ht="36" customHeight="1" x14ac:dyDescent="0.35">
      <c r="A46" s="7"/>
      <c r="B46" s="289"/>
      <c r="C46" s="220"/>
      <c r="D46" s="220"/>
      <c r="E46" s="220"/>
      <c r="F46" s="220"/>
      <c r="G46" s="220"/>
      <c r="H46" s="220"/>
      <c r="I46" s="220"/>
      <c r="J46" s="290"/>
      <c r="K46" s="291"/>
      <c r="L46" s="220"/>
      <c r="M46" s="220"/>
      <c r="N46" s="220"/>
      <c r="O46" s="220"/>
      <c r="P46" s="290"/>
      <c r="Q46" s="292" t="str">
        <f t="shared" ref="Q46:Q79" si="4">VLOOKUP($K46, $A$105:$AR$130,7)</f>
        <v>No Device</v>
      </c>
      <c r="R46" s="293"/>
      <c r="S46" s="293"/>
      <c r="T46" s="293"/>
      <c r="U46" s="293"/>
      <c r="V46" s="293"/>
      <c r="W46" s="293"/>
      <c r="X46" s="293"/>
      <c r="Y46" s="293"/>
      <c r="Z46" s="293"/>
      <c r="AA46" s="293"/>
      <c r="AB46" s="293"/>
      <c r="AC46" s="293"/>
      <c r="AD46" s="293"/>
      <c r="AE46" s="293"/>
      <c r="AF46" s="293"/>
      <c r="AG46" s="293"/>
      <c r="AH46" s="293"/>
      <c r="AI46" s="293"/>
      <c r="AJ46" s="293"/>
      <c r="AK46" s="293"/>
      <c r="AL46" s="293"/>
      <c r="AM46" s="294"/>
      <c r="AN46" s="291"/>
      <c r="AO46" s="220"/>
      <c r="AP46" s="220"/>
      <c r="AQ46" s="220"/>
      <c r="AR46" s="220"/>
      <c r="AS46" s="290"/>
      <c r="AT46" s="295"/>
      <c r="AU46" s="296"/>
      <c r="AV46" s="296"/>
      <c r="AW46" s="296"/>
      <c r="AX46" s="296"/>
      <c r="AY46" s="296"/>
      <c r="AZ46" s="296"/>
      <c r="BA46" s="296"/>
      <c r="BB46" s="296"/>
      <c r="BC46" s="296"/>
      <c r="BD46" s="297"/>
      <c r="BE46" s="291"/>
      <c r="BF46" s="220"/>
      <c r="BG46" s="220"/>
      <c r="BH46" s="220"/>
      <c r="BI46" s="290"/>
      <c r="BJ46" s="291"/>
      <c r="BK46" s="220"/>
      <c r="BL46" s="220"/>
      <c r="BM46" s="290"/>
      <c r="BN46" s="298" t="str">
        <f t="shared" ref="BN46:BN79" si="5">VLOOKUP($BE46, $A$174:$AU$196,7)</f>
        <v>None</v>
      </c>
      <c r="BO46" s="299"/>
      <c r="BP46" s="299"/>
      <c r="BQ46" s="299"/>
      <c r="BR46" s="299"/>
      <c r="BS46" s="299"/>
      <c r="BT46" s="299"/>
      <c r="BU46" s="299"/>
      <c r="BV46" s="299"/>
      <c r="BW46" s="299"/>
      <c r="BX46" s="299"/>
      <c r="BY46" s="299"/>
      <c r="BZ46" s="299"/>
      <c r="CA46" s="299"/>
      <c r="CB46" s="299"/>
      <c r="CC46" s="299"/>
      <c r="CD46" s="299"/>
      <c r="CE46" s="300"/>
      <c r="CF46" s="301">
        <f t="shared" ref="CF46:CF79" si="6">VLOOKUP($BE46, $A$174:$AU$196,47)-IF(ISERROR(1/$BJ46),0,5*$BJ46)</f>
        <v>0</v>
      </c>
      <c r="CG46" s="302"/>
      <c r="CH46" s="302"/>
      <c r="CI46" s="302"/>
      <c r="CJ46" s="302"/>
      <c r="CK46" s="303"/>
      <c r="CL46" s="304">
        <f t="shared" ref="CL46:CL79" si="7">VLOOKUP($K46, $A$105:$AR$130,30)</f>
        <v>0</v>
      </c>
      <c r="CM46" s="305"/>
      <c r="CN46" s="305"/>
      <c r="CO46" s="305"/>
      <c r="CP46" s="305"/>
      <c r="CQ46" s="306"/>
      <c r="CR46" s="304">
        <f t="shared" ref="CR46:CR79" si="8">VLOOKUP($K46, $A$105:$AR$130,37)</f>
        <v>0</v>
      </c>
      <c r="CS46" s="305"/>
      <c r="CT46" s="305"/>
      <c r="CU46" s="305"/>
      <c r="CV46" s="305"/>
      <c r="CW46" s="306"/>
      <c r="CX46" s="304">
        <f t="shared" ref="CX46:CX79" si="9">VLOOKUP($K46,$A$105:$AR$130,44)</f>
        <v>0</v>
      </c>
      <c r="CY46" s="305"/>
      <c r="CZ46" s="305"/>
      <c r="DA46" s="305"/>
      <c r="DB46" s="305"/>
      <c r="DC46" s="306"/>
      <c r="DD46" s="307">
        <f t="shared" ref="DD46:DD79" si="10">$AT46*CL46*(1-$CF46/100)/2000</f>
        <v>0</v>
      </c>
      <c r="DE46" s="308"/>
      <c r="DF46" s="308"/>
      <c r="DG46" s="308"/>
      <c r="DH46" s="308"/>
      <c r="DI46" s="309"/>
      <c r="DJ46" s="307">
        <f t="shared" ref="DJ46:DJ79" si="11">$AT46*CR46*(1-$CF46/100)/2000</f>
        <v>0</v>
      </c>
      <c r="DK46" s="308"/>
      <c r="DL46" s="308"/>
      <c r="DM46" s="308"/>
      <c r="DN46" s="308"/>
      <c r="DO46" s="309"/>
      <c r="DP46" s="307">
        <f t="shared" ref="DP46:DP79" si="12">$AT46*CX46*(1-$CF46/100)/2000</f>
        <v>0</v>
      </c>
      <c r="DQ46" s="308"/>
      <c r="DR46" s="308"/>
      <c r="DS46" s="308"/>
      <c r="DT46" s="308"/>
      <c r="DU46" s="310"/>
      <c r="DV46" s="15"/>
    </row>
    <row r="47" spans="1:126" s="8" customFormat="1" ht="36" customHeight="1" x14ac:dyDescent="0.35">
      <c r="A47" s="7"/>
      <c r="B47" s="289"/>
      <c r="C47" s="220"/>
      <c r="D47" s="220"/>
      <c r="E47" s="220"/>
      <c r="F47" s="220"/>
      <c r="G47" s="220"/>
      <c r="H47" s="220"/>
      <c r="I47" s="220"/>
      <c r="J47" s="290"/>
      <c r="K47" s="291"/>
      <c r="L47" s="220"/>
      <c r="M47" s="220"/>
      <c r="N47" s="220"/>
      <c r="O47" s="220"/>
      <c r="P47" s="290"/>
      <c r="Q47" s="292" t="str">
        <f t="shared" si="4"/>
        <v>No Device</v>
      </c>
      <c r="R47" s="293"/>
      <c r="S47" s="293"/>
      <c r="T47" s="293"/>
      <c r="U47" s="293"/>
      <c r="V47" s="293"/>
      <c r="W47" s="293"/>
      <c r="X47" s="293"/>
      <c r="Y47" s="293"/>
      <c r="Z47" s="293"/>
      <c r="AA47" s="293"/>
      <c r="AB47" s="293"/>
      <c r="AC47" s="293"/>
      <c r="AD47" s="293"/>
      <c r="AE47" s="293"/>
      <c r="AF47" s="293"/>
      <c r="AG47" s="293"/>
      <c r="AH47" s="293"/>
      <c r="AI47" s="293"/>
      <c r="AJ47" s="293"/>
      <c r="AK47" s="293"/>
      <c r="AL47" s="293"/>
      <c r="AM47" s="294"/>
      <c r="AN47" s="291"/>
      <c r="AO47" s="220"/>
      <c r="AP47" s="220"/>
      <c r="AQ47" s="220"/>
      <c r="AR47" s="220"/>
      <c r="AS47" s="290"/>
      <c r="AT47" s="295"/>
      <c r="AU47" s="296"/>
      <c r="AV47" s="296"/>
      <c r="AW47" s="296"/>
      <c r="AX47" s="296"/>
      <c r="AY47" s="296"/>
      <c r="AZ47" s="296"/>
      <c r="BA47" s="296"/>
      <c r="BB47" s="296"/>
      <c r="BC47" s="296"/>
      <c r="BD47" s="297"/>
      <c r="BE47" s="291"/>
      <c r="BF47" s="220"/>
      <c r="BG47" s="220"/>
      <c r="BH47" s="220"/>
      <c r="BI47" s="290"/>
      <c r="BJ47" s="291"/>
      <c r="BK47" s="220"/>
      <c r="BL47" s="220"/>
      <c r="BM47" s="290"/>
      <c r="BN47" s="298" t="str">
        <f t="shared" si="5"/>
        <v>None</v>
      </c>
      <c r="BO47" s="299"/>
      <c r="BP47" s="299"/>
      <c r="BQ47" s="299"/>
      <c r="BR47" s="299"/>
      <c r="BS47" s="299"/>
      <c r="BT47" s="299"/>
      <c r="BU47" s="299"/>
      <c r="BV47" s="299"/>
      <c r="BW47" s="299"/>
      <c r="BX47" s="299"/>
      <c r="BY47" s="299"/>
      <c r="BZ47" s="299"/>
      <c r="CA47" s="299"/>
      <c r="CB47" s="299"/>
      <c r="CC47" s="299"/>
      <c r="CD47" s="299"/>
      <c r="CE47" s="300"/>
      <c r="CF47" s="301">
        <f t="shared" si="6"/>
        <v>0</v>
      </c>
      <c r="CG47" s="302"/>
      <c r="CH47" s="302"/>
      <c r="CI47" s="302"/>
      <c r="CJ47" s="302"/>
      <c r="CK47" s="303"/>
      <c r="CL47" s="304">
        <f t="shared" si="7"/>
        <v>0</v>
      </c>
      <c r="CM47" s="305"/>
      <c r="CN47" s="305"/>
      <c r="CO47" s="305"/>
      <c r="CP47" s="305"/>
      <c r="CQ47" s="306"/>
      <c r="CR47" s="304">
        <f t="shared" si="8"/>
        <v>0</v>
      </c>
      <c r="CS47" s="305"/>
      <c r="CT47" s="305"/>
      <c r="CU47" s="305"/>
      <c r="CV47" s="305"/>
      <c r="CW47" s="306"/>
      <c r="CX47" s="304">
        <f t="shared" si="9"/>
        <v>0</v>
      </c>
      <c r="CY47" s="305"/>
      <c r="CZ47" s="305"/>
      <c r="DA47" s="305"/>
      <c r="DB47" s="305"/>
      <c r="DC47" s="306"/>
      <c r="DD47" s="307">
        <f t="shared" si="10"/>
        <v>0</v>
      </c>
      <c r="DE47" s="308"/>
      <c r="DF47" s="308"/>
      <c r="DG47" s="308"/>
      <c r="DH47" s="308"/>
      <c r="DI47" s="309"/>
      <c r="DJ47" s="307">
        <f t="shared" si="11"/>
        <v>0</v>
      </c>
      <c r="DK47" s="308"/>
      <c r="DL47" s="308"/>
      <c r="DM47" s="308"/>
      <c r="DN47" s="308"/>
      <c r="DO47" s="309"/>
      <c r="DP47" s="307">
        <f t="shared" si="12"/>
        <v>0</v>
      </c>
      <c r="DQ47" s="308"/>
      <c r="DR47" s="308"/>
      <c r="DS47" s="308"/>
      <c r="DT47" s="308"/>
      <c r="DU47" s="310"/>
      <c r="DV47" s="15"/>
    </row>
    <row r="48" spans="1:126" s="8" customFormat="1" ht="36" customHeight="1" x14ac:dyDescent="0.35">
      <c r="A48" s="7"/>
      <c r="B48" s="289"/>
      <c r="C48" s="220"/>
      <c r="D48" s="220"/>
      <c r="E48" s="220"/>
      <c r="F48" s="220"/>
      <c r="G48" s="220"/>
      <c r="H48" s="220"/>
      <c r="I48" s="220"/>
      <c r="J48" s="290"/>
      <c r="K48" s="291"/>
      <c r="L48" s="220"/>
      <c r="M48" s="220"/>
      <c r="N48" s="220"/>
      <c r="O48" s="220"/>
      <c r="P48" s="290"/>
      <c r="Q48" s="292" t="str">
        <f t="shared" si="4"/>
        <v>No Device</v>
      </c>
      <c r="R48" s="293"/>
      <c r="S48" s="293"/>
      <c r="T48" s="293"/>
      <c r="U48" s="293"/>
      <c r="V48" s="293"/>
      <c r="W48" s="293"/>
      <c r="X48" s="293"/>
      <c r="Y48" s="293"/>
      <c r="Z48" s="293"/>
      <c r="AA48" s="293"/>
      <c r="AB48" s="293"/>
      <c r="AC48" s="293"/>
      <c r="AD48" s="293"/>
      <c r="AE48" s="293"/>
      <c r="AF48" s="293"/>
      <c r="AG48" s="293"/>
      <c r="AH48" s="293"/>
      <c r="AI48" s="293"/>
      <c r="AJ48" s="293"/>
      <c r="AK48" s="293"/>
      <c r="AL48" s="293"/>
      <c r="AM48" s="294"/>
      <c r="AN48" s="291"/>
      <c r="AO48" s="220"/>
      <c r="AP48" s="220"/>
      <c r="AQ48" s="220"/>
      <c r="AR48" s="220"/>
      <c r="AS48" s="290"/>
      <c r="AT48" s="295"/>
      <c r="AU48" s="296"/>
      <c r="AV48" s="296"/>
      <c r="AW48" s="296"/>
      <c r="AX48" s="296"/>
      <c r="AY48" s="296"/>
      <c r="AZ48" s="296"/>
      <c r="BA48" s="296"/>
      <c r="BB48" s="296"/>
      <c r="BC48" s="296"/>
      <c r="BD48" s="297"/>
      <c r="BE48" s="291"/>
      <c r="BF48" s="220"/>
      <c r="BG48" s="220"/>
      <c r="BH48" s="220"/>
      <c r="BI48" s="290"/>
      <c r="BJ48" s="291"/>
      <c r="BK48" s="220"/>
      <c r="BL48" s="220"/>
      <c r="BM48" s="290"/>
      <c r="BN48" s="298" t="str">
        <f t="shared" si="5"/>
        <v>None</v>
      </c>
      <c r="BO48" s="299"/>
      <c r="BP48" s="299"/>
      <c r="BQ48" s="299"/>
      <c r="BR48" s="299"/>
      <c r="BS48" s="299"/>
      <c r="BT48" s="299"/>
      <c r="BU48" s="299"/>
      <c r="BV48" s="299"/>
      <c r="BW48" s="299"/>
      <c r="BX48" s="299"/>
      <c r="BY48" s="299"/>
      <c r="BZ48" s="299"/>
      <c r="CA48" s="299"/>
      <c r="CB48" s="299"/>
      <c r="CC48" s="299"/>
      <c r="CD48" s="299"/>
      <c r="CE48" s="300"/>
      <c r="CF48" s="301">
        <f t="shared" si="6"/>
        <v>0</v>
      </c>
      <c r="CG48" s="302"/>
      <c r="CH48" s="302"/>
      <c r="CI48" s="302"/>
      <c r="CJ48" s="302"/>
      <c r="CK48" s="303"/>
      <c r="CL48" s="304">
        <f t="shared" si="7"/>
        <v>0</v>
      </c>
      <c r="CM48" s="305"/>
      <c r="CN48" s="305"/>
      <c r="CO48" s="305"/>
      <c r="CP48" s="305"/>
      <c r="CQ48" s="306"/>
      <c r="CR48" s="304">
        <f t="shared" si="8"/>
        <v>0</v>
      </c>
      <c r="CS48" s="305"/>
      <c r="CT48" s="305"/>
      <c r="CU48" s="305"/>
      <c r="CV48" s="305"/>
      <c r="CW48" s="306"/>
      <c r="CX48" s="304">
        <f t="shared" si="9"/>
        <v>0</v>
      </c>
      <c r="CY48" s="305"/>
      <c r="CZ48" s="305"/>
      <c r="DA48" s="305"/>
      <c r="DB48" s="305"/>
      <c r="DC48" s="306"/>
      <c r="DD48" s="307">
        <f t="shared" si="10"/>
        <v>0</v>
      </c>
      <c r="DE48" s="308"/>
      <c r="DF48" s="308"/>
      <c r="DG48" s="308"/>
      <c r="DH48" s="308"/>
      <c r="DI48" s="309"/>
      <c r="DJ48" s="307">
        <f t="shared" si="11"/>
        <v>0</v>
      </c>
      <c r="DK48" s="308"/>
      <c r="DL48" s="308"/>
      <c r="DM48" s="308"/>
      <c r="DN48" s="308"/>
      <c r="DO48" s="309"/>
      <c r="DP48" s="307">
        <f t="shared" si="12"/>
        <v>0</v>
      </c>
      <c r="DQ48" s="308"/>
      <c r="DR48" s="308"/>
      <c r="DS48" s="308"/>
      <c r="DT48" s="308"/>
      <c r="DU48" s="310"/>
      <c r="DV48" s="15"/>
    </row>
    <row r="49" spans="1:126" s="8" customFormat="1" ht="36" customHeight="1" x14ac:dyDescent="0.35">
      <c r="A49" s="7"/>
      <c r="B49" s="289"/>
      <c r="C49" s="220"/>
      <c r="D49" s="220"/>
      <c r="E49" s="220"/>
      <c r="F49" s="220"/>
      <c r="G49" s="220"/>
      <c r="H49" s="220"/>
      <c r="I49" s="220"/>
      <c r="J49" s="290"/>
      <c r="K49" s="291"/>
      <c r="L49" s="220"/>
      <c r="M49" s="220"/>
      <c r="N49" s="220"/>
      <c r="O49" s="220"/>
      <c r="P49" s="290"/>
      <c r="Q49" s="292" t="str">
        <f t="shared" si="4"/>
        <v>No Device</v>
      </c>
      <c r="R49" s="293"/>
      <c r="S49" s="293"/>
      <c r="T49" s="293"/>
      <c r="U49" s="293"/>
      <c r="V49" s="293"/>
      <c r="W49" s="293"/>
      <c r="X49" s="293"/>
      <c r="Y49" s="293"/>
      <c r="Z49" s="293"/>
      <c r="AA49" s="293"/>
      <c r="AB49" s="293"/>
      <c r="AC49" s="293"/>
      <c r="AD49" s="293"/>
      <c r="AE49" s="293"/>
      <c r="AF49" s="293"/>
      <c r="AG49" s="293"/>
      <c r="AH49" s="293"/>
      <c r="AI49" s="293"/>
      <c r="AJ49" s="293"/>
      <c r="AK49" s="293"/>
      <c r="AL49" s="293"/>
      <c r="AM49" s="294"/>
      <c r="AN49" s="291"/>
      <c r="AO49" s="220"/>
      <c r="AP49" s="220"/>
      <c r="AQ49" s="220"/>
      <c r="AR49" s="220"/>
      <c r="AS49" s="290"/>
      <c r="AT49" s="295"/>
      <c r="AU49" s="296"/>
      <c r="AV49" s="296"/>
      <c r="AW49" s="296"/>
      <c r="AX49" s="296"/>
      <c r="AY49" s="296"/>
      <c r="AZ49" s="296"/>
      <c r="BA49" s="296"/>
      <c r="BB49" s="296"/>
      <c r="BC49" s="296"/>
      <c r="BD49" s="297"/>
      <c r="BE49" s="291"/>
      <c r="BF49" s="220"/>
      <c r="BG49" s="220"/>
      <c r="BH49" s="220"/>
      <c r="BI49" s="290"/>
      <c r="BJ49" s="291"/>
      <c r="BK49" s="220"/>
      <c r="BL49" s="220"/>
      <c r="BM49" s="290"/>
      <c r="BN49" s="298" t="str">
        <f t="shared" si="5"/>
        <v>None</v>
      </c>
      <c r="BO49" s="299"/>
      <c r="BP49" s="299"/>
      <c r="BQ49" s="299"/>
      <c r="BR49" s="299"/>
      <c r="BS49" s="299"/>
      <c r="BT49" s="299"/>
      <c r="BU49" s="299"/>
      <c r="BV49" s="299"/>
      <c r="BW49" s="299"/>
      <c r="BX49" s="299"/>
      <c r="BY49" s="299"/>
      <c r="BZ49" s="299"/>
      <c r="CA49" s="299"/>
      <c r="CB49" s="299"/>
      <c r="CC49" s="299"/>
      <c r="CD49" s="299"/>
      <c r="CE49" s="300"/>
      <c r="CF49" s="301">
        <f t="shared" si="6"/>
        <v>0</v>
      </c>
      <c r="CG49" s="302"/>
      <c r="CH49" s="302"/>
      <c r="CI49" s="302"/>
      <c r="CJ49" s="302"/>
      <c r="CK49" s="303"/>
      <c r="CL49" s="304">
        <f t="shared" si="7"/>
        <v>0</v>
      </c>
      <c r="CM49" s="305"/>
      <c r="CN49" s="305"/>
      <c r="CO49" s="305"/>
      <c r="CP49" s="305"/>
      <c r="CQ49" s="306"/>
      <c r="CR49" s="304">
        <f t="shared" si="8"/>
        <v>0</v>
      </c>
      <c r="CS49" s="305"/>
      <c r="CT49" s="305"/>
      <c r="CU49" s="305"/>
      <c r="CV49" s="305"/>
      <c r="CW49" s="306"/>
      <c r="CX49" s="304">
        <f t="shared" si="9"/>
        <v>0</v>
      </c>
      <c r="CY49" s="305"/>
      <c r="CZ49" s="305"/>
      <c r="DA49" s="305"/>
      <c r="DB49" s="305"/>
      <c r="DC49" s="306"/>
      <c r="DD49" s="307">
        <f t="shared" si="10"/>
        <v>0</v>
      </c>
      <c r="DE49" s="308"/>
      <c r="DF49" s="308"/>
      <c r="DG49" s="308"/>
      <c r="DH49" s="308"/>
      <c r="DI49" s="309"/>
      <c r="DJ49" s="307">
        <f t="shared" si="11"/>
        <v>0</v>
      </c>
      <c r="DK49" s="308"/>
      <c r="DL49" s="308"/>
      <c r="DM49" s="308"/>
      <c r="DN49" s="308"/>
      <c r="DO49" s="309"/>
      <c r="DP49" s="307">
        <f t="shared" si="12"/>
        <v>0</v>
      </c>
      <c r="DQ49" s="308"/>
      <c r="DR49" s="308"/>
      <c r="DS49" s="308"/>
      <c r="DT49" s="308"/>
      <c r="DU49" s="310"/>
      <c r="DV49" s="17"/>
    </row>
    <row r="50" spans="1:126" s="8" customFormat="1" ht="36" customHeight="1" x14ac:dyDescent="0.35">
      <c r="A50" s="7"/>
      <c r="B50" s="289"/>
      <c r="C50" s="220"/>
      <c r="D50" s="220"/>
      <c r="E50" s="220"/>
      <c r="F50" s="220"/>
      <c r="G50" s="220"/>
      <c r="H50" s="220"/>
      <c r="I50" s="220"/>
      <c r="J50" s="290"/>
      <c r="K50" s="291"/>
      <c r="L50" s="220"/>
      <c r="M50" s="220"/>
      <c r="N50" s="220"/>
      <c r="O50" s="220"/>
      <c r="P50" s="290"/>
      <c r="Q50" s="292" t="str">
        <f t="shared" si="4"/>
        <v>No Device</v>
      </c>
      <c r="R50" s="293"/>
      <c r="S50" s="293"/>
      <c r="T50" s="293"/>
      <c r="U50" s="293"/>
      <c r="V50" s="293"/>
      <c r="W50" s="293"/>
      <c r="X50" s="293"/>
      <c r="Y50" s="293"/>
      <c r="Z50" s="293"/>
      <c r="AA50" s="293"/>
      <c r="AB50" s="293"/>
      <c r="AC50" s="293"/>
      <c r="AD50" s="293"/>
      <c r="AE50" s="293"/>
      <c r="AF50" s="293"/>
      <c r="AG50" s="293"/>
      <c r="AH50" s="293"/>
      <c r="AI50" s="293"/>
      <c r="AJ50" s="293"/>
      <c r="AK50" s="293"/>
      <c r="AL50" s="293"/>
      <c r="AM50" s="294"/>
      <c r="AN50" s="291"/>
      <c r="AO50" s="220"/>
      <c r="AP50" s="220"/>
      <c r="AQ50" s="220"/>
      <c r="AR50" s="220"/>
      <c r="AS50" s="290"/>
      <c r="AT50" s="295"/>
      <c r="AU50" s="296"/>
      <c r="AV50" s="296"/>
      <c r="AW50" s="296"/>
      <c r="AX50" s="296"/>
      <c r="AY50" s="296"/>
      <c r="AZ50" s="296"/>
      <c r="BA50" s="296"/>
      <c r="BB50" s="296"/>
      <c r="BC50" s="296"/>
      <c r="BD50" s="297"/>
      <c r="BE50" s="291"/>
      <c r="BF50" s="220"/>
      <c r="BG50" s="220"/>
      <c r="BH50" s="220"/>
      <c r="BI50" s="290"/>
      <c r="BJ50" s="291"/>
      <c r="BK50" s="220"/>
      <c r="BL50" s="220"/>
      <c r="BM50" s="290"/>
      <c r="BN50" s="298" t="str">
        <f t="shared" si="5"/>
        <v>None</v>
      </c>
      <c r="BO50" s="299"/>
      <c r="BP50" s="299"/>
      <c r="BQ50" s="299"/>
      <c r="BR50" s="299"/>
      <c r="BS50" s="299"/>
      <c r="BT50" s="299"/>
      <c r="BU50" s="299"/>
      <c r="BV50" s="299"/>
      <c r="BW50" s="299"/>
      <c r="BX50" s="299"/>
      <c r="BY50" s="299"/>
      <c r="BZ50" s="299"/>
      <c r="CA50" s="299"/>
      <c r="CB50" s="299"/>
      <c r="CC50" s="299"/>
      <c r="CD50" s="299"/>
      <c r="CE50" s="300"/>
      <c r="CF50" s="301">
        <f t="shared" si="6"/>
        <v>0</v>
      </c>
      <c r="CG50" s="302"/>
      <c r="CH50" s="302"/>
      <c r="CI50" s="302"/>
      <c r="CJ50" s="302"/>
      <c r="CK50" s="303"/>
      <c r="CL50" s="304">
        <f t="shared" si="7"/>
        <v>0</v>
      </c>
      <c r="CM50" s="305"/>
      <c r="CN50" s="305"/>
      <c r="CO50" s="305"/>
      <c r="CP50" s="305"/>
      <c r="CQ50" s="306"/>
      <c r="CR50" s="304">
        <f t="shared" si="8"/>
        <v>0</v>
      </c>
      <c r="CS50" s="305"/>
      <c r="CT50" s="305"/>
      <c r="CU50" s="305"/>
      <c r="CV50" s="305"/>
      <c r="CW50" s="306"/>
      <c r="CX50" s="304">
        <f t="shared" si="9"/>
        <v>0</v>
      </c>
      <c r="CY50" s="305"/>
      <c r="CZ50" s="305"/>
      <c r="DA50" s="305"/>
      <c r="DB50" s="305"/>
      <c r="DC50" s="306"/>
      <c r="DD50" s="307">
        <f>$AT50*CL50*(1-$CF50/100)/2000</f>
        <v>0</v>
      </c>
      <c r="DE50" s="308"/>
      <c r="DF50" s="308"/>
      <c r="DG50" s="308"/>
      <c r="DH50" s="308"/>
      <c r="DI50" s="309"/>
      <c r="DJ50" s="307">
        <f>$AT50*CR50*(1-$CF50/100)/2000</f>
        <v>0</v>
      </c>
      <c r="DK50" s="308"/>
      <c r="DL50" s="308"/>
      <c r="DM50" s="308"/>
      <c r="DN50" s="308"/>
      <c r="DO50" s="309"/>
      <c r="DP50" s="307">
        <f>$AT50*CX50*(1-$CF50/100)/2000</f>
        <v>0</v>
      </c>
      <c r="DQ50" s="308"/>
      <c r="DR50" s="308"/>
      <c r="DS50" s="308"/>
      <c r="DT50" s="308"/>
      <c r="DU50" s="310"/>
      <c r="DV50" s="15"/>
    </row>
    <row r="51" spans="1:126" s="8" customFormat="1" ht="36" customHeight="1" x14ac:dyDescent="0.35">
      <c r="A51" s="7"/>
      <c r="B51" s="289"/>
      <c r="C51" s="220"/>
      <c r="D51" s="220"/>
      <c r="E51" s="220"/>
      <c r="F51" s="220"/>
      <c r="G51" s="220"/>
      <c r="H51" s="220"/>
      <c r="I51" s="220"/>
      <c r="J51" s="290"/>
      <c r="K51" s="291"/>
      <c r="L51" s="220"/>
      <c r="M51" s="220"/>
      <c r="N51" s="220"/>
      <c r="O51" s="220"/>
      <c r="P51" s="290"/>
      <c r="Q51" s="292" t="str">
        <f t="shared" si="4"/>
        <v>No Device</v>
      </c>
      <c r="R51" s="293"/>
      <c r="S51" s="293"/>
      <c r="T51" s="293"/>
      <c r="U51" s="293"/>
      <c r="V51" s="293"/>
      <c r="W51" s="293"/>
      <c r="X51" s="293"/>
      <c r="Y51" s="293"/>
      <c r="Z51" s="293"/>
      <c r="AA51" s="293"/>
      <c r="AB51" s="293"/>
      <c r="AC51" s="293"/>
      <c r="AD51" s="293"/>
      <c r="AE51" s="293"/>
      <c r="AF51" s="293"/>
      <c r="AG51" s="293"/>
      <c r="AH51" s="293"/>
      <c r="AI51" s="293"/>
      <c r="AJ51" s="293"/>
      <c r="AK51" s="293"/>
      <c r="AL51" s="293"/>
      <c r="AM51" s="294"/>
      <c r="AN51" s="291"/>
      <c r="AO51" s="220"/>
      <c r="AP51" s="220"/>
      <c r="AQ51" s="220"/>
      <c r="AR51" s="220"/>
      <c r="AS51" s="290"/>
      <c r="AT51" s="295"/>
      <c r="AU51" s="296"/>
      <c r="AV51" s="296"/>
      <c r="AW51" s="296"/>
      <c r="AX51" s="296"/>
      <c r="AY51" s="296"/>
      <c r="AZ51" s="296"/>
      <c r="BA51" s="296"/>
      <c r="BB51" s="296"/>
      <c r="BC51" s="296"/>
      <c r="BD51" s="297"/>
      <c r="BE51" s="291"/>
      <c r="BF51" s="220"/>
      <c r="BG51" s="220"/>
      <c r="BH51" s="220"/>
      <c r="BI51" s="290"/>
      <c r="BJ51" s="291"/>
      <c r="BK51" s="220"/>
      <c r="BL51" s="220"/>
      <c r="BM51" s="290"/>
      <c r="BN51" s="298" t="str">
        <f t="shared" si="5"/>
        <v>None</v>
      </c>
      <c r="BO51" s="299"/>
      <c r="BP51" s="299"/>
      <c r="BQ51" s="299"/>
      <c r="BR51" s="299"/>
      <c r="BS51" s="299"/>
      <c r="BT51" s="299"/>
      <c r="BU51" s="299"/>
      <c r="BV51" s="299"/>
      <c r="BW51" s="299"/>
      <c r="BX51" s="299"/>
      <c r="BY51" s="299"/>
      <c r="BZ51" s="299"/>
      <c r="CA51" s="299"/>
      <c r="CB51" s="299"/>
      <c r="CC51" s="299"/>
      <c r="CD51" s="299"/>
      <c r="CE51" s="300"/>
      <c r="CF51" s="301">
        <f t="shared" si="6"/>
        <v>0</v>
      </c>
      <c r="CG51" s="302"/>
      <c r="CH51" s="302"/>
      <c r="CI51" s="302"/>
      <c r="CJ51" s="302"/>
      <c r="CK51" s="303"/>
      <c r="CL51" s="304">
        <f t="shared" si="7"/>
        <v>0</v>
      </c>
      <c r="CM51" s="305"/>
      <c r="CN51" s="305"/>
      <c r="CO51" s="305"/>
      <c r="CP51" s="305"/>
      <c r="CQ51" s="306"/>
      <c r="CR51" s="304">
        <f t="shared" si="8"/>
        <v>0</v>
      </c>
      <c r="CS51" s="305"/>
      <c r="CT51" s="305"/>
      <c r="CU51" s="305"/>
      <c r="CV51" s="305"/>
      <c r="CW51" s="306"/>
      <c r="CX51" s="304">
        <f t="shared" si="9"/>
        <v>0</v>
      </c>
      <c r="CY51" s="305"/>
      <c r="CZ51" s="305"/>
      <c r="DA51" s="305"/>
      <c r="DB51" s="305"/>
      <c r="DC51" s="306"/>
      <c r="DD51" s="307">
        <f>$AT51*CL51*(1-$CF51/100)/2000</f>
        <v>0</v>
      </c>
      <c r="DE51" s="308"/>
      <c r="DF51" s="308"/>
      <c r="DG51" s="308"/>
      <c r="DH51" s="308"/>
      <c r="DI51" s="309"/>
      <c r="DJ51" s="307">
        <f>$AT51*CR51*(1-$CF51/100)/2000</f>
        <v>0</v>
      </c>
      <c r="DK51" s="308"/>
      <c r="DL51" s="308"/>
      <c r="DM51" s="308"/>
      <c r="DN51" s="308"/>
      <c r="DO51" s="309"/>
      <c r="DP51" s="307">
        <f>$AT51*CX51*(1-$CF51/100)/2000</f>
        <v>0</v>
      </c>
      <c r="DQ51" s="308"/>
      <c r="DR51" s="308"/>
      <c r="DS51" s="308"/>
      <c r="DT51" s="308"/>
      <c r="DU51" s="310"/>
      <c r="DV51" s="15"/>
    </row>
    <row r="52" spans="1:126" s="8" customFormat="1" ht="36" customHeight="1" x14ac:dyDescent="0.35">
      <c r="A52" s="7"/>
      <c r="B52" s="289"/>
      <c r="C52" s="220"/>
      <c r="D52" s="220"/>
      <c r="E52" s="220"/>
      <c r="F52" s="220"/>
      <c r="G52" s="220"/>
      <c r="H52" s="220"/>
      <c r="I52" s="220"/>
      <c r="J52" s="290"/>
      <c r="K52" s="291"/>
      <c r="L52" s="220"/>
      <c r="M52" s="220"/>
      <c r="N52" s="220"/>
      <c r="O52" s="220"/>
      <c r="P52" s="290"/>
      <c r="Q52" s="292" t="str">
        <f t="shared" si="4"/>
        <v>No Device</v>
      </c>
      <c r="R52" s="293"/>
      <c r="S52" s="293"/>
      <c r="T52" s="293"/>
      <c r="U52" s="293"/>
      <c r="V52" s="293"/>
      <c r="W52" s="293"/>
      <c r="X52" s="293"/>
      <c r="Y52" s="293"/>
      <c r="Z52" s="293"/>
      <c r="AA52" s="293"/>
      <c r="AB52" s="293"/>
      <c r="AC52" s="293"/>
      <c r="AD52" s="293"/>
      <c r="AE52" s="293"/>
      <c r="AF52" s="293"/>
      <c r="AG52" s="293"/>
      <c r="AH52" s="293"/>
      <c r="AI52" s="293"/>
      <c r="AJ52" s="293"/>
      <c r="AK52" s="293"/>
      <c r="AL52" s="293"/>
      <c r="AM52" s="294"/>
      <c r="AN52" s="291"/>
      <c r="AO52" s="220"/>
      <c r="AP52" s="220"/>
      <c r="AQ52" s="220"/>
      <c r="AR52" s="220"/>
      <c r="AS52" s="290"/>
      <c r="AT52" s="295"/>
      <c r="AU52" s="296"/>
      <c r="AV52" s="296"/>
      <c r="AW52" s="296"/>
      <c r="AX52" s="296"/>
      <c r="AY52" s="296"/>
      <c r="AZ52" s="296"/>
      <c r="BA52" s="296"/>
      <c r="BB52" s="296"/>
      <c r="BC52" s="296"/>
      <c r="BD52" s="297"/>
      <c r="BE52" s="291"/>
      <c r="BF52" s="220"/>
      <c r="BG52" s="220"/>
      <c r="BH52" s="220"/>
      <c r="BI52" s="290"/>
      <c r="BJ52" s="291"/>
      <c r="BK52" s="220"/>
      <c r="BL52" s="220"/>
      <c r="BM52" s="290"/>
      <c r="BN52" s="298" t="str">
        <f t="shared" si="5"/>
        <v>None</v>
      </c>
      <c r="BO52" s="299"/>
      <c r="BP52" s="299"/>
      <c r="BQ52" s="299"/>
      <c r="BR52" s="299"/>
      <c r="BS52" s="299"/>
      <c r="BT52" s="299"/>
      <c r="BU52" s="299"/>
      <c r="BV52" s="299"/>
      <c r="BW52" s="299"/>
      <c r="BX52" s="299"/>
      <c r="BY52" s="299"/>
      <c r="BZ52" s="299"/>
      <c r="CA52" s="299"/>
      <c r="CB52" s="299"/>
      <c r="CC52" s="299"/>
      <c r="CD52" s="299"/>
      <c r="CE52" s="300"/>
      <c r="CF52" s="301">
        <f t="shared" si="6"/>
        <v>0</v>
      </c>
      <c r="CG52" s="302"/>
      <c r="CH52" s="302"/>
      <c r="CI52" s="302"/>
      <c r="CJ52" s="302"/>
      <c r="CK52" s="303"/>
      <c r="CL52" s="304">
        <f t="shared" si="7"/>
        <v>0</v>
      </c>
      <c r="CM52" s="305"/>
      <c r="CN52" s="305"/>
      <c r="CO52" s="305"/>
      <c r="CP52" s="305"/>
      <c r="CQ52" s="306"/>
      <c r="CR52" s="304">
        <f t="shared" si="8"/>
        <v>0</v>
      </c>
      <c r="CS52" s="305"/>
      <c r="CT52" s="305"/>
      <c r="CU52" s="305"/>
      <c r="CV52" s="305"/>
      <c r="CW52" s="306"/>
      <c r="CX52" s="304">
        <f t="shared" si="9"/>
        <v>0</v>
      </c>
      <c r="CY52" s="305"/>
      <c r="CZ52" s="305"/>
      <c r="DA52" s="305"/>
      <c r="DB52" s="305"/>
      <c r="DC52" s="306"/>
      <c r="DD52" s="307">
        <f t="shared" si="10"/>
        <v>0</v>
      </c>
      <c r="DE52" s="308"/>
      <c r="DF52" s="308"/>
      <c r="DG52" s="308"/>
      <c r="DH52" s="308"/>
      <c r="DI52" s="309"/>
      <c r="DJ52" s="307">
        <f t="shared" si="11"/>
        <v>0</v>
      </c>
      <c r="DK52" s="308"/>
      <c r="DL52" s="308"/>
      <c r="DM52" s="308"/>
      <c r="DN52" s="308"/>
      <c r="DO52" s="309"/>
      <c r="DP52" s="307">
        <f t="shared" si="12"/>
        <v>0</v>
      </c>
      <c r="DQ52" s="308"/>
      <c r="DR52" s="308"/>
      <c r="DS52" s="308"/>
      <c r="DT52" s="308"/>
      <c r="DU52" s="310"/>
      <c r="DV52" s="15"/>
    </row>
    <row r="53" spans="1:126" s="8" customFormat="1" ht="36" customHeight="1" x14ac:dyDescent="0.35">
      <c r="A53" s="7"/>
      <c r="B53" s="289"/>
      <c r="C53" s="220"/>
      <c r="D53" s="220"/>
      <c r="E53" s="220"/>
      <c r="F53" s="220"/>
      <c r="G53" s="220"/>
      <c r="H53" s="220"/>
      <c r="I53" s="220"/>
      <c r="J53" s="290"/>
      <c r="K53" s="291"/>
      <c r="L53" s="220"/>
      <c r="M53" s="220"/>
      <c r="N53" s="220"/>
      <c r="O53" s="220"/>
      <c r="P53" s="290"/>
      <c r="Q53" s="292" t="str">
        <f t="shared" si="4"/>
        <v>No Device</v>
      </c>
      <c r="R53" s="293"/>
      <c r="S53" s="293"/>
      <c r="T53" s="293"/>
      <c r="U53" s="293"/>
      <c r="V53" s="293"/>
      <c r="W53" s="293"/>
      <c r="X53" s="293"/>
      <c r="Y53" s="293"/>
      <c r="Z53" s="293"/>
      <c r="AA53" s="293"/>
      <c r="AB53" s="293"/>
      <c r="AC53" s="293"/>
      <c r="AD53" s="293"/>
      <c r="AE53" s="293"/>
      <c r="AF53" s="293"/>
      <c r="AG53" s="293"/>
      <c r="AH53" s="293"/>
      <c r="AI53" s="293"/>
      <c r="AJ53" s="293"/>
      <c r="AK53" s="293"/>
      <c r="AL53" s="293"/>
      <c r="AM53" s="294"/>
      <c r="AN53" s="291"/>
      <c r="AO53" s="220"/>
      <c r="AP53" s="220"/>
      <c r="AQ53" s="220"/>
      <c r="AR53" s="220"/>
      <c r="AS53" s="290"/>
      <c r="AT53" s="295"/>
      <c r="AU53" s="296"/>
      <c r="AV53" s="296"/>
      <c r="AW53" s="296"/>
      <c r="AX53" s="296"/>
      <c r="AY53" s="296"/>
      <c r="AZ53" s="296"/>
      <c r="BA53" s="296"/>
      <c r="BB53" s="296"/>
      <c r="BC53" s="296"/>
      <c r="BD53" s="297"/>
      <c r="BE53" s="291"/>
      <c r="BF53" s="220"/>
      <c r="BG53" s="220"/>
      <c r="BH53" s="220"/>
      <c r="BI53" s="290"/>
      <c r="BJ53" s="291"/>
      <c r="BK53" s="220"/>
      <c r="BL53" s="220"/>
      <c r="BM53" s="290"/>
      <c r="BN53" s="298" t="str">
        <f t="shared" si="5"/>
        <v>None</v>
      </c>
      <c r="BO53" s="299"/>
      <c r="BP53" s="299"/>
      <c r="BQ53" s="299"/>
      <c r="BR53" s="299"/>
      <c r="BS53" s="299"/>
      <c r="BT53" s="299"/>
      <c r="BU53" s="299"/>
      <c r="BV53" s="299"/>
      <c r="BW53" s="299"/>
      <c r="BX53" s="299"/>
      <c r="BY53" s="299"/>
      <c r="BZ53" s="299"/>
      <c r="CA53" s="299"/>
      <c r="CB53" s="299"/>
      <c r="CC53" s="299"/>
      <c r="CD53" s="299"/>
      <c r="CE53" s="300"/>
      <c r="CF53" s="301">
        <f t="shared" si="6"/>
        <v>0</v>
      </c>
      <c r="CG53" s="302"/>
      <c r="CH53" s="302"/>
      <c r="CI53" s="302"/>
      <c r="CJ53" s="302"/>
      <c r="CK53" s="303"/>
      <c r="CL53" s="304">
        <f t="shared" si="7"/>
        <v>0</v>
      </c>
      <c r="CM53" s="305"/>
      <c r="CN53" s="305"/>
      <c r="CO53" s="305"/>
      <c r="CP53" s="305"/>
      <c r="CQ53" s="306"/>
      <c r="CR53" s="304">
        <f t="shared" si="8"/>
        <v>0</v>
      </c>
      <c r="CS53" s="305"/>
      <c r="CT53" s="305"/>
      <c r="CU53" s="305"/>
      <c r="CV53" s="305"/>
      <c r="CW53" s="306"/>
      <c r="CX53" s="304">
        <f t="shared" si="9"/>
        <v>0</v>
      </c>
      <c r="CY53" s="305"/>
      <c r="CZ53" s="305"/>
      <c r="DA53" s="305"/>
      <c r="DB53" s="305"/>
      <c r="DC53" s="306"/>
      <c r="DD53" s="307">
        <f t="shared" si="10"/>
        <v>0</v>
      </c>
      <c r="DE53" s="308"/>
      <c r="DF53" s="308"/>
      <c r="DG53" s="308"/>
      <c r="DH53" s="308"/>
      <c r="DI53" s="309"/>
      <c r="DJ53" s="307">
        <f t="shared" si="11"/>
        <v>0</v>
      </c>
      <c r="DK53" s="308"/>
      <c r="DL53" s="308"/>
      <c r="DM53" s="308"/>
      <c r="DN53" s="308"/>
      <c r="DO53" s="309"/>
      <c r="DP53" s="307">
        <f t="shared" si="12"/>
        <v>0</v>
      </c>
      <c r="DQ53" s="308"/>
      <c r="DR53" s="308"/>
      <c r="DS53" s="308"/>
      <c r="DT53" s="308"/>
      <c r="DU53" s="310"/>
      <c r="DV53" s="17"/>
    </row>
    <row r="54" spans="1:126" s="8" customFormat="1" ht="36" customHeight="1" x14ac:dyDescent="0.35">
      <c r="A54" s="7"/>
      <c r="B54" s="289"/>
      <c r="C54" s="220"/>
      <c r="D54" s="220"/>
      <c r="E54" s="220"/>
      <c r="F54" s="220"/>
      <c r="G54" s="220"/>
      <c r="H54" s="220"/>
      <c r="I54" s="220"/>
      <c r="J54" s="290"/>
      <c r="K54" s="291"/>
      <c r="L54" s="220"/>
      <c r="M54" s="220"/>
      <c r="N54" s="220"/>
      <c r="O54" s="220"/>
      <c r="P54" s="290"/>
      <c r="Q54" s="292" t="str">
        <f t="shared" si="4"/>
        <v>No Device</v>
      </c>
      <c r="R54" s="293"/>
      <c r="S54" s="293"/>
      <c r="T54" s="293"/>
      <c r="U54" s="293"/>
      <c r="V54" s="293"/>
      <c r="W54" s="293"/>
      <c r="X54" s="293"/>
      <c r="Y54" s="293"/>
      <c r="Z54" s="293"/>
      <c r="AA54" s="293"/>
      <c r="AB54" s="293"/>
      <c r="AC54" s="293"/>
      <c r="AD54" s="293"/>
      <c r="AE54" s="293"/>
      <c r="AF54" s="293"/>
      <c r="AG54" s="293"/>
      <c r="AH54" s="293"/>
      <c r="AI54" s="293"/>
      <c r="AJ54" s="293"/>
      <c r="AK54" s="293"/>
      <c r="AL54" s="293"/>
      <c r="AM54" s="294"/>
      <c r="AN54" s="291"/>
      <c r="AO54" s="220"/>
      <c r="AP54" s="220"/>
      <c r="AQ54" s="220"/>
      <c r="AR54" s="220"/>
      <c r="AS54" s="290"/>
      <c r="AT54" s="295"/>
      <c r="AU54" s="296"/>
      <c r="AV54" s="296"/>
      <c r="AW54" s="296"/>
      <c r="AX54" s="296"/>
      <c r="AY54" s="296"/>
      <c r="AZ54" s="296"/>
      <c r="BA54" s="296"/>
      <c r="BB54" s="296"/>
      <c r="BC54" s="296"/>
      <c r="BD54" s="297"/>
      <c r="BE54" s="291"/>
      <c r="BF54" s="220"/>
      <c r="BG54" s="220"/>
      <c r="BH54" s="220"/>
      <c r="BI54" s="290"/>
      <c r="BJ54" s="291"/>
      <c r="BK54" s="220"/>
      <c r="BL54" s="220"/>
      <c r="BM54" s="290"/>
      <c r="BN54" s="298" t="str">
        <f t="shared" si="5"/>
        <v>None</v>
      </c>
      <c r="BO54" s="299"/>
      <c r="BP54" s="299"/>
      <c r="BQ54" s="299"/>
      <c r="BR54" s="299"/>
      <c r="BS54" s="299"/>
      <c r="BT54" s="299"/>
      <c r="BU54" s="299"/>
      <c r="BV54" s="299"/>
      <c r="BW54" s="299"/>
      <c r="BX54" s="299"/>
      <c r="BY54" s="299"/>
      <c r="BZ54" s="299"/>
      <c r="CA54" s="299"/>
      <c r="CB54" s="299"/>
      <c r="CC54" s="299"/>
      <c r="CD54" s="299"/>
      <c r="CE54" s="300"/>
      <c r="CF54" s="301">
        <f t="shared" si="6"/>
        <v>0</v>
      </c>
      <c r="CG54" s="302"/>
      <c r="CH54" s="302"/>
      <c r="CI54" s="302"/>
      <c r="CJ54" s="302"/>
      <c r="CK54" s="303"/>
      <c r="CL54" s="304">
        <f t="shared" si="7"/>
        <v>0</v>
      </c>
      <c r="CM54" s="305"/>
      <c r="CN54" s="305"/>
      <c r="CO54" s="305"/>
      <c r="CP54" s="305"/>
      <c r="CQ54" s="306"/>
      <c r="CR54" s="304">
        <f t="shared" si="8"/>
        <v>0</v>
      </c>
      <c r="CS54" s="305"/>
      <c r="CT54" s="305"/>
      <c r="CU54" s="305"/>
      <c r="CV54" s="305"/>
      <c r="CW54" s="306"/>
      <c r="CX54" s="304">
        <f t="shared" si="9"/>
        <v>0</v>
      </c>
      <c r="CY54" s="305"/>
      <c r="CZ54" s="305"/>
      <c r="DA54" s="305"/>
      <c r="DB54" s="305"/>
      <c r="DC54" s="306"/>
      <c r="DD54" s="307">
        <f t="shared" si="10"/>
        <v>0</v>
      </c>
      <c r="DE54" s="308"/>
      <c r="DF54" s="308"/>
      <c r="DG54" s="308"/>
      <c r="DH54" s="308"/>
      <c r="DI54" s="309"/>
      <c r="DJ54" s="307">
        <f t="shared" si="11"/>
        <v>0</v>
      </c>
      <c r="DK54" s="308"/>
      <c r="DL54" s="308"/>
      <c r="DM54" s="308"/>
      <c r="DN54" s="308"/>
      <c r="DO54" s="309"/>
      <c r="DP54" s="307">
        <f t="shared" si="12"/>
        <v>0</v>
      </c>
      <c r="DQ54" s="308"/>
      <c r="DR54" s="308"/>
      <c r="DS54" s="308"/>
      <c r="DT54" s="308"/>
      <c r="DU54" s="310"/>
      <c r="DV54" s="17"/>
    </row>
    <row r="55" spans="1:126" s="8" customFormat="1" ht="36" customHeight="1" x14ac:dyDescent="0.35">
      <c r="A55" s="7"/>
      <c r="B55" s="289"/>
      <c r="C55" s="220"/>
      <c r="D55" s="220"/>
      <c r="E55" s="220"/>
      <c r="F55" s="220"/>
      <c r="G55" s="220"/>
      <c r="H55" s="220"/>
      <c r="I55" s="220"/>
      <c r="J55" s="290"/>
      <c r="K55" s="291"/>
      <c r="L55" s="220"/>
      <c r="M55" s="220"/>
      <c r="N55" s="220"/>
      <c r="O55" s="220"/>
      <c r="P55" s="290"/>
      <c r="Q55" s="292" t="str">
        <f t="shared" si="4"/>
        <v>No Device</v>
      </c>
      <c r="R55" s="293"/>
      <c r="S55" s="293"/>
      <c r="T55" s="293"/>
      <c r="U55" s="293"/>
      <c r="V55" s="293"/>
      <c r="W55" s="293"/>
      <c r="X55" s="293"/>
      <c r="Y55" s="293"/>
      <c r="Z55" s="293"/>
      <c r="AA55" s="293"/>
      <c r="AB55" s="293"/>
      <c r="AC55" s="293"/>
      <c r="AD55" s="293"/>
      <c r="AE55" s="293"/>
      <c r="AF55" s="293"/>
      <c r="AG55" s="293"/>
      <c r="AH55" s="293"/>
      <c r="AI55" s="293"/>
      <c r="AJ55" s="293"/>
      <c r="AK55" s="293"/>
      <c r="AL55" s="293"/>
      <c r="AM55" s="294"/>
      <c r="AN55" s="291"/>
      <c r="AO55" s="220"/>
      <c r="AP55" s="220"/>
      <c r="AQ55" s="220"/>
      <c r="AR55" s="220"/>
      <c r="AS55" s="290"/>
      <c r="AT55" s="295"/>
      <c r="AU55" s="296"/>
      <c r="AV55" s="296"/>
      <c r="AW55" s="296"/>
      <c r="AX55" s="296"/>
      <c r="AY55" s="296"/>
      <c r="AZ55" s="296"/>
      <c r="BA55" s="296"/>
      <c r="BB55" s="296"/>
      <c r="BC55" s="296"/>
      <c r="BD55" s="297"/>
      <c r="BE55" s="291"/>
      <c r="BF55" s="220"/>
      <c r="BG55" s="220"/>
      <c r="BH55" s="220"/>
      <c r="BI55" s="290"/>
      <c r="BJ55" s="291"/>
      <c r="BK55" s="220"/>
      <c r="BL55" s="220"/>
      <c r="BM55" s="290"/>
      <c r="BN55" s="298" t="str">
        <f t="shared" si="5"/>
        <v>None</v>
      </c>
      <c r="BO55" s="299"/>
      <c r="BP55" s="299"/>
      <c r="BQ55" s="299"/>
      <c r="BR55" s="299"/>
      <c r="BS55" s="299"/>
      <c r="BT55" s="299"/>
      <c r="BU55" s="299"/>
      <c r="BV55" s="299"/>
      <c r="BW55" s="299"/>
      <c r="BX55" s="299"/>
      <c r="BY55" s="299"/>
      <c r="BZ55" s="299"/>
      <c r="CA55" s="299"/>
      <c r="CB55" s="299"/>
      <c r="CC55" s="299"/>
      <c r="CD55" s="299"/>
      <c r="CE55" s="300"/>
      <c r="CF55" s="301">
        <f t="shared" si="6"/>
        <v>0</v>
      </c>
      <c r="CG55" s="302"/>
      <c r="CH55" s="302"/>
      <c r="CI55" s="302"/>
      <c r="CJ55" s="302"/>
      <c r="CK55" s="303"/>
      <c r="CL55" s="304">
        <f t="shared" si="7"/>
        <v>0</v>
      </c>
      <c r="CM55" s="305"/>
      <c r="CN55" s="305"/>
      <c r="CO55" s="305"/>
      <c r="CP55" s="305"/>
      <c r="CQ55" s="306"/>
      <c r="CR55" s="304">
        <f t="shared" si="8"/>
        <v>0</v>
      </c>
      <c r="CS55" s="305"/>
      <c r="CT55" s="305"/>
      <c r="CU55" s="305"/>
      <c r="CV55" s="305"/>
      <c r="CW55" s="306"/>
      <c r="CX55" s="304">
        <f t="shared" si="9"/>
        <v>0</v>
      </c>
      <c r="CY55" s="305"/>
      <c r="CZ55" s="305"/>
      <c r="DA55" s="305"/>
      <c r="DB55" s="305"/>
      <c r="DC55" s="306"/>
      <c r="DD55" s="307">
        <f t="shared" si="10"/>
        <v>0</v>
      </c>
      <c r="DE55" s="308"/>
      <c r="DF55" s="308"/>
      <c r="DG55" s="308"/>
      <c r="DH55" s="308"/>
      <c r="DI55" s="309"/>
      <c r="DJ55" s="307">
        <f t="shared" si="11"/>
        <v>0</v>
      </c>
      <c r="DK55" s="308"/>
      <c r="DL55" s="308"/>
      <c r="DM55" s="308"/>
      <c r="DN55" s="308"/>
      <c r="DO55" s="309"/>
      <c r="DP55" s="307">
        <f t="shared" si="12"/>
        <v>0</v>
      </c>
      <c r="DQ55" s="308"/>
      <c r="DR55" s="308"/>
      <c r="DS55" s="308"/>
      <c r="DT55" s="308"/>
      <c r="DU55" s="310"/>
      <c r="DV55" s="15"/>
    </row>
    <row r="56" spans="1:126" s="8" customFormat="1" ht="36" customHeight="1" x14ac:dyDescent="0.35">
      <c r="A56" s="7"/>
      <c r="B56" s="289"/>
      <c r="C56" s="220"/>
      <c r="D56" s="220"/>
      <c r="E56" s="220"/>
      <c r="F56" s="220"/>
      <c r="G56" s="220"/>
      <c r="H56" s="220"/>
      <c r="I56" s="220"/>
      <c r="J56" s="290"/>
      <c r="K56" s="291"/>
      <c r="L56" s="220"/>
      <c r="M56" s="220"/>
      <c r="N56" s="220"/>
      <c r="O56" s="220"/>
      <c r="P56" s="290"/>
      <c r="Q56" s="292" t="str">
        <f t="shared" si="4"/>
        <v>No Device</v>
      </c>
      <c r="R56" s="293"/>
      <c r="S56" s="293"/>
      <c r="T56" s="293"/>
      <c r="U56" s="293"/>
      <c r="V56" s="293"/>
      <c r="W56" s="293"/>
      <c r="X56" s="293"/>
      <c r="Y56" s="293"/>
      <c r="Z56" s="293"/>
      <c r="AA56" s="293"/>
      <c r="AB56" s="293"/>
      <c r="AC56" s="293"/>
      <c r="AD56" s="293"/>
      <c r="AE56" s="293"/>
      <c r="AF56" s="293"/>
      <c r="AG56" s="293"/>
      <c r="AH56" s="293"/>
      <c r="AI56" s="293"/>
      <c r="AJ56" s="293"/>
      <c r="AK56" s="293"/>
      <c r="AL56" s="293"/>
      <c r="AM56" s="294"/>
      <c r="AN56" s="291"/>
      <c r="AO56" s="220"/>
      <c r="AP56" s="220"/>
      <c r="AQ56" s="220"/>
      <c r="AR56" s="220"/>
      <c r="AS56" s="290"/>
      <c r="AT56" s="295"/>
      <c r="AU56" s="296"/>
      <c r="AV56" s="296"/>
      <c r="AW56" s="296"/>
      <c r="AX56" s="296"/>
      <c r="AY56" s="296"/>
      <c r="AZ56" s="296"/>
      <c r="BA56" s="296"/>
      <c r="BB56" s="296"/>
      <c r="BC56" s="296"/>
      <c r="BD56" s="297"/>
      <c r="BE56" s="291"/>
      <c r="BF56" s="220"/>
      <c r="BG56" s="220"/>
      <c r="BH56" s="220"/>
      <c r="BI56" s="290"/>
      <c r="BJ56" s="291"/>
      <c r="BK56" s="220"/>
      <c r="BL56" s="220"/>
      <c r="BM56" s="290"/>
      <c r="BN56" s="298" t="str">
        <f t="shared" si="5"/>
        <v>None</v>
      </c>
      <c r="BO56" s="299"/>
      <c r="BP56" s="299"/>
      <c r="BQ56" s="299"/>
      <c r="BR56" s="299"/>
      <c r="BS56" s="299"/>
      <c r="BT56" s="299"/>
      <c r="BU56" s="299"/>
      <c r="BV56" s="299"/>
      <c r="BW56" s="299"/>
      <c r="BX56" s="299"/>
      <c r="BY56" s="299"/>
      <c r="BZ56" s="299"/>
      <c r="CA56" s="299"/>
      <c r="CB56" s="299"/>
      <c r="CC56" s="299"/>
      <c r="CD56" s="299"/>
      <c r="CE56" s="300"/>
      <c r="CF56" s="301">
        <f t="shared" si="6"/>
        <v>0</v>
      </c>
      <c r="CG56" s="302"/>
      <c r="CH56" s="302"/>
      <c r="CI56" s="302"/>
      <c r="CJ56" s="302"/>
      <c r="CK56" s="303"/>
      <c r="CL56" s="304">
        <f t="shared" si="7"/>
        <v>0</v>
      </c>
      <c r="CM56" s="305"/>
      <c r="CN56" s="305"/>
      <c r="CO56" s="305"/>
      <c r="CP56" s="305"/>
      <c r="CQ56" s="306"/>
      <c r="CR56" s="304">
        <f t="shared" si="8"/>
        <v>0</v>
      </c>
      <c r="CS56" s="305"/>
      <c r="CT56" s="305"/>
      <c r="CU56" s="305"/>
      <c r="CV56" s="305"/>
      <c r="CW56" s="306"/>
      <c r="CX56" s="304">
        <f t="shared" si="9"/>
        <v>0</v>
      </c>
      <c r="CY56" s="305"/>
      <c r="CZ56" s="305"/>
      <c r="DA56" s="305"/>
      <c r="DB56" s="305"/>
      <c r="DC56" s="306"/>
      <c r="DD56" s="307">
        <f t="shared" si="10"/>
        <v>0</v>
      </c>
      <c r="DE56" s="308"/>
      <c r="DF56" s="308"/>
      <c r="DG56" s="308"/>
      <c r="DH56" s="308"/>
      <c r="DI56" s="309"/>
      <c r="DJ56" s="307">
        <f t="shared" si="11"/>
        <v>0</v>
      </c>
      <c r="DK56" s="308"/>
      <c r="DL56" s="308"/>
      <c r="DM56" s="308"/>
      <c r="DN56" s="308"/>
      <c r="DO56" s="309"/>
      <c r="DP56" s="307">
        <f t="shared" si="12"/>
        <v>0</v>
      </c>
      <c r="DQ56" s="308"/>
      <c r="DR56" s="308"/>
      <c r="DS56" s="308"/>
      <c r="DT56" s="308"/>
      <c r="DU56" s="310"/>
      <c r="DV56" s="15"/>
    </row>
    <row r="57" spans="1:126" s="8" customFormat="1" ht="36" customHeight="1" x14ac:dyDescent="0.35">
      <c r="A57" s="7"/>
      <c r="B57" s="289"/>
      <c r="C57" s="220"/>
      <c r="D57" s="220"/>
      <c r="E57" s="220"/>
      <c r="F57" s="220"/>
      <c r="G57" s="220"/>
      <c r="H57" s="220"/>
      <c r="I57" s="220"/>
      <c r="J57" s="290"/>
      <c r="K57" s="291"/>
      <c r="L57" s="220"/>
      <c r="M57" s="220"/>
      <c r="N57" s="220"/>
      <c r="O57" s="220"/>
      <c r="P57" s="290"/>
      <c r="Q57" s="292" t="str">
        <f t="shared" si="4"/>
        <v>No Device</v>
      </c>
      <c r="R57" s="293"/>
      <c r="S57" s="293"/>
      <c r="T57" s="293"/>
      <c r="U57" s="293"/>
      <c r="V57" s="293"/>
      <c r="W57" s="293"/>
      <c r="X57" s="293"/>
      <c r="Y57" s="293"/>
      <c r="Z57" s="293"/>
      <c r="AA57" s="293"/>
      <c r="AB57" s="293"/>
      <c r="AC57" s="293"/>
      <c r="AD57" s="293"/>
      <c r="AE57" s="293"/>
      <c r="AF57" s="293"/>
      <c r="AG57" s="293"/>
      <c r="AH57" s="293"/>
      <c r="AI57" s="293"/>
      <c r="AJ57" s="293"/>
      <c r="AK57" s="293"/>
      <c r="AL57" s="293"/>
      <c r="AM57" s="294"/>
      <c r="AN57" s="291"/>
      <c r="AO57" s="220"/>
      <c r="AP57" s="220"/>
      <c r="AQ57" s="220"/>
      <c r="AR57" s="220"/>
      <c r="AS57" s="290"/>
      <c r="AT57" s="295"/>
      <c r="AU57" s="296"/>
      <c r="AV57" s="296"/>
      <c r="AW57" s="296"/>
      <c r="AX57" s="296"/>
      <c r="AY57" s="296"/>
      <c r="AZ57" s="296"/>
      <c r="BA57" s="296"/>
      <c r="BB57" s="296"/>
      <c r="BC57" s="296"/>
      <c r="BD57" s="297"/>
      <c r="BE57" s="291"/>
      <c r="BF57" s="220"/>
      <c r="BG57" s="220"/>
      <c r="BH57" s="220"/>
      <c r="BI57" s="290"/>
      <c r="BJ57" s="291"/>
      <c r="BK57" s="220"/>
      <c r="BL57" s="220"/>
      <c r="BM57" s="290"/>
      <c r="BN57" s="298" t="str">
        <f t="shared" si="5"/>
        <v>None</v>
      </c>
      <c r="BO57" s="299"/>
      <c r="BP57" s="299"/>
      <c r="BQ57" s="299"/>
      <c r="BR57" s="299"/>
      <c r="BS57" s="299"/>
      <c r="BT57" s="299"/>
      <c r="BU57" s="299"/>
      <c r="BV57" s="299"/>
      <c r="BW57" s="299"/>
      <c r="BX57" s="299"/>
      <c r="BY57" s="299"/>
      <c r="BZ57" s="299"/>
      <c r="CA57" s="299"/>
      <c r="CB57" s="299"/>
      <c r="CC57" s="299"/>
      <c r="CD57" s="299"/>
      <c r="CE57" s="300"/>
      <c r="CF57" s="301">
        <f t="shared" si="6"/>
        <v>0</v>
      </c>
      <c r="CG57" s="302"/>
      <c r="CH57" s="302"/>
      <c r="CI57" s="302"/>
      <c r="CJ57" s="302"/>
      <c r="CK57" s="303"/>
      <c r="CL57" s="304">
        <f t="shared" si="7"/>
        <v>0</v>
      </c>
      <c r="CM57" s="305"/>
      <c r="CN57" s="305"/>
      <c r="CO57" s="305"/>
      <c r="CP57" s="305"/>
      <c r="CQ57" s="306"/>
      <c r="CR57" s="304">
        <f t="shared" si="8"/>
        <v>0</v>
      </c>
      <c r="CS57" s="305"/>
      <c r="CT57" s="305"/>
      <c r="CU57" s="305"/>
      <c r="CV57" s="305"/>
      <c r="CW57" s="306"/>
      <c r="CX57" s="304">
        <f t="shared" si="9"/>
        <v>0</v>
      </c>
      <c r="CY57" s="305"/>
      <c r="CZ57" s="305"/>
      <c r="DA57" s="305"/>
      <c r="DB57" s="305"/>
      <c r="DC57" s="306"/>
      <c r="DD57" s="307">
        <f t="shared" si="10"/>
        <v>0</v>
      </c>
      <c r="DE57" s="308"/>
      <c r="DF57" s="308"/>
      <c r="DG57" s="308"/>
      <c r="DH57" s="308"/>
      <c r="DI57" s="309"/>
      <c r="DJ57" s="307">
        <f t="shared" si="11"/>
        <v>0</v>
      </c>
      <c r="DK57" s="308"/>
      <c r="DL57" s="308"/>
      <c r="DM57" s="308"/>
      <c r="DN57" s="308"/>
      <c r="DO57" s="309"/>
      <c r="DP57" s="307">
        <f t="shared" si="12"/>
        <v>0</v>
      </c>
      <c r="DQ57" s="308"/>
      <c r="DR57" s="308"/>
      <c r="DS57" s="308"/>
      <c r="DT57" s="308"/>
      <c r="DU57" s="310"/>
      <c r="DV57" s="15"/>
    </row>
    <row r="58" spans="1:126" s="8" customFormat="1" ht="36" customHeight="1" x14ac:dyDescent="0.35">
      <c r="A58" s="7"/>
      <c r="B58" s="289"/>
      <c r="C58" s="220"/>
      <c r="D58" s="220"/>
      <c r="E58" s="220"/>
      <c r="F58" s="220"/>
      <c r="G58" s="220"/>
      <c r="H58" s="220"/>
      <c r="I58" s="220"/>
      <c r="J58" s="290"/>
      <c r="K58" s="291"/>
      <c r="L58" s="220"/>
      <c r="M58" s="220"/>
      <c r="N58" s="220"/>
      <c r="O58" s="220"/>
      <c r="P58" s="290"/>
      <c r="Q58" s="292" t="str">
        <f t="shared" si="4"/>
        <v>No Device</v>
      </c>
      <c r="R58" s="293"/>
      <c r="S58" s="293"/>
      <c r="T58" s="293"/>
      <c r="U58" s="293"/>
      <c r="V58" s="293"/>
      <c r="W58" s="293"/>
      <c r="X58" s="293"/>
      <c r="Y58" s="293"/>
      <c r="Z58" s="293"/>
      <c r="AA58" s="293"/>
      <c r="AB58" s="293"/>
      <c r="AC58" s="293"/>
      <c r="AD58" s="293"/>
      <c r="AE58" s="293"/>
      <c r="AF58" s="293"/>
      <c r="AG58" s="293"/>
      <c r="AH58" s="293"/>
      <c r="AI58" s="293"/>
      <c r="AJ58" s="293"/>
      <c r="AK58" s="293"/>
      <c r="AL58" s="293"/>
      <c r="AM58" s="294"/>
      <c r="AN58" s="291"/>
      <c r="AO58" s="220"/>
      <c r="AP58" s="220"/>
      <c r="AQ58" s="220"/>
      <c r="AR58" s="220"/>
      <c r="AS58" s="290"/>
      <c r="AT58" s="295"/>
      <c r="AU58" s="296"/>
      <c r="AV58" s="296"/>
      <c r="AW58" s="296"/>
      <c r="AX58" s="296"/>
      <c r="AY58" s="296"/>
      <c r="AZ58" s="296"/>
      <c r="BA58" s="296"/>
      <c r="BB58" s="296"/>
      <c r="BC58" s="296"/>
      <c r="BD58" s="297"/>
      <c r="BE58" s="291"/>
      <c r="BF58" s="220"/>
      <c r="BG58" s="220"/>
      <c r="BH58" s="220"/>
      <c r="BI58" s="290"/>
      <c r="BJ58" s="291"/>
      <c r="BK58" s="220"/>
      <c r="BL58" s="220"/>
      <c r="BM58" s="290"/>
      <c r="BN58" s="298" t="str">
        <f t="shared" si="5"/>
        <v>None</v>
      </c>
      <c r="BO58" s="299"/>
      <c r="BP58" s="299"/>
      <c r="BQ58" s="299"/>
      <c r="BR58" s="299"/>
      <c r="BS58" s="299"/>
      <c r="BT58" s="299"/>
      <c r="BU58" s="299"/>
      <c r="BV58" s="299"/>
      <c r="BW58" s="299"/>
      <c r="BX58" s="299"/>
      <c r="BY58" s="299"/>
      <c r="BZ58" s="299"/>
      <c r="CA58" s="299"/>
      <c r="CB58" s="299"/>
      <c r="CC58" s="299"/>
      <c r="CD58" s="299"/>
      <c r="CE58" s="300"/>
      <c r="CF58" s="301">
        <f t="shared" si="6"/>
        <v>0</v>
      </c>
      <c r="CG58" s="302"/>
      <c r="CH58" s="302"/>
      <c r="CI58" s="302"/>
      <c r="CJ58" s="302"/>
      <c r="CK58" s="303"/>
      <c r="CL58" s="304">
        <f t="shared" si="7"/>
        <v>0</v>
      </c>
      <c r="CM58" s="305"/>
      <c r="CN58" s="305"/>
      <c r="CO58" s="305"/>
      <c r="CP58" s="305"/>
      <c r="CQ58" s="306"/>
      <c r="CR58" s="304">
        <f t="shared" si="8"/>
        <v>0</v>
      </c>
      <c r="CS58" s="305"/>
      <c r="CT58" s="305"/>
      <c r="CU58" s="305"/>
      <c r="CV58" s="305"/>
      <c r="CW58" s="306"/>
      <c r="CX58" s="304">
        <f t="shared" si="9"/>
        <v>0</v>
      </c>
      <c r="CY58" s="305"/>
      <c r="CZ58" s="305"/>
      <c r="DA58" s="305"/>
      <c r="DB58" s="305"/>
      <c r="DC58" s="306"/>
      <c r="DD58" s="307">
        <f t="shared" si="10"/>
        <v>0</v>
      </c>
      <c r="DE58" s="308"/>
      <c r="DF58" s="308"/>
      <c r="DG58" s="308"/>
      <c r="DH58" s="308"/>
      <c r="DI58" s="309"/>
      <c r="DJ58" s="307">
        <f t="shared" si="11"/>
        <v>0</v>
      </c>
      <c r="DK58" s="308"/>
      <c r="DL58" s="308"/>
      <c r="DM58" s="308"/>
      <c r="DN58" s="308"/>
      <c r="DO58" s="309"/>
      <c r="DP58" s="307">
        <f t="shared" si="12"/>
        <v>0</v>
      </c>
      <c r="DQ58" s="308"/>
      <c r="DR58" s="308"/>
      <c r="DS58" s="308"/>
      <c r="DT58" s="308"/>
      <c r="DU58" s="310"/>
      <c r="DV58" s="17"/>
    </row>
    <row r="59" spans="1:126" s="8" customFormat="1" ht="36" customHeight="1" x14ac:dyDescent="0.35">
      <c r="A59" s="7"/>
      <c r="B59" s="289"/>
      <c r="C59" s="220"/>
      <c r="D59" s="220"/>
      <c r="E59" s="220"/>
      <c r="F59" s="220"/>
      <c r="G59" s="220"/>
      <c r="H59" s="220"/>
      <c r="I59" s="220"/>
      <c r="J59" s="290"/>
      <c r="K59" s="291"/>
      <c r="L59" s="220"/>
      <c r="M59" s="220"/>
      <c r="N59" s="220"/>
      <c r="O59" s="220"/>
      <c r="P59" s="290"/>
      <c r="Q59" s="292" t="str">
        <f t="shared" si="4"/>
        <v>No Device</v>
      </c>
      <c r="R59" s="293"/>
      <c r="S59" s="293"/>
      <c r="T59" s="293"/>
      <c r="U59" s="293"/>
      <c r="V59" s="293"/>
      <c r="W59" s="293"/>
      <c r="X59" s="293"/>
      <c r="Y59" s="293"/>
      <c r="Z59" s="293"/>
      <c r="AA59" s="293"/>
      <c r="AB59" s="293"/>
      <c r="AC59" s="293"/>
      <c r="AD59" s="293"/>
      <c r="AE59" s="293"/>
      <c r="AF59" s="293"/>
      <c r="AG59" s="293"/>
      <c r="AH59" s="293"/>
      <c r="AI59" s="293"/>
      <c r="AJ59" s="293"/>
      <c r="AK59" s="293"/>
      <c r="AL59" s="293"/>
      <c r="AM59" s="294"/>
      <c r="AN59" s="291"/>
      <c r="AO59" s="220"/>
      <c r="AP59" s="220"/>
      <c r="AQ59" s="220"/>
      <c r="AR59" s="220"/>
      <c r="AS59" s="290"/>
      <c r="AT59" s="295"/>
      <c r="AU59" s="296"/>
      <c r="AV59" s="296"/>
      <c r="AW59" s="296"/>
      <c r="AX59" s="296"/>
      <c r="AY59" s="296"/>
      <c r="AZ59" s="296"/>
      <c r="BA59" s="296"/>
      <c r="BB59" s="296"/>
      <c r="BC59" s="296"/>
      <c r="BD59" s="297"/>
      <c r="BE59" s="291"/>
      <c r="BF59" s="220"/>
      <c r="BG59" s="220"/>
      <c r="BH59" s="220"/>
      <c r="BI59" s="290"/>
      <c r="BJ59" s="291"/>
      <c r="BK59" s="220"/>
      <c r="BL59" s="220"/>
      <c r="BM59" s="290"/>
      <c r="BN59" s="298" t="str">
        <f t="shared" si="5"/>
        <v>None</v>
      </c>
      <c r="BO59" s="299"/>
      <c r="BP59" s="299"/>
      <c r="BQ59" s="299"/>
      <c r="BR59" s="299"/>
      <c r="BS59" s="299"/>
      <c r="BT59" s="299"/>
      <c r="BU59" s="299"/>
      <c r="BV59" s="299"/>
      <c r="BW59" s="299"/>
      <c r="BX59" s="299"/>
      <c r="BY59" s="299"/>
      <c r="BZ59" s="299"/>
      <c r="CA59" s="299"/>
      <c r="CB59" s="299"/>
      <c r="CC59" s="299"/>
      <c r="CD59" s="299"/>
      <c r="CE59" s="300"/>
      <c r="CF59" s="301">
        <f t="shared" si="6"/>
        <v>0</v>
      </c>
      <c r="CG59" s="302"/>
      <c r="CH59" s="302"/>
      <c r="CI59" s="302"/>
      <c r="CJ59" s="302"/>
      <c r="CK59" s="303"/>
      <c r="CL59" s="304">
        <f t="shared" si="7"/>
        <v>0</v>
      </c>
      <c r="CM59" s="305"/>
      <c r="CN59" s="305"/>
      <c r="CO59" s="305"/>
      <c r="CP59" s="305"/>
      <c r="CQ59" s="306"/>
      <c r="CR59" s="304">
        <f t="shared" si="8"/>
        <v>0</v>
      </c>
      <c r="CS59" s="305"/>
      <c r="CT59" s="305"/>
      <c r="CU59" s="305"/>
      <c r="CV59" s="305"/>
      <c r="CW59" s="306"/>
      <c r="CX59" s="304">
        <f t="shared" si="9"/>
        <v>0</v>
      </c>
      <c r="CY59" s="305"/>
      <c r="CZ59" s="305"/>
      <c r="DA59" s="305"/>
      <c r="DB59" s="305"/>
      <c r="DC59" s="306"/>
      <c r="DD59" s="307">
        <f t="shared" si="10"/>
        <v>0</v>
      </c>
      <c r="DE59" s="308"/>
      <c r="DF59" s="308"/>
      <c r="DG59" s="308"/>
      <c r="DH59" s="308"/>
      <c r="DI59" s="309"/>
      <c r="DJ59" s="307">
        <f t="shared" si="11"/>
        <v>0</v>
      </c>
      <c r="DK59" s="308"/>
      <c r="DL59" s="308"/>
      <c r="DM59" s="308"/>
      <c r="DN59" s="308"/>
      <c r="DO59" s="309"/>
      <c r="DP59" s="307">
        <f t="shared" si="12"/>
        <v>0</v>
      </c>
      <c r="DQ59" s="308"/>
      <c r="DR59" s="308"/>
      <c r="DS59" s="308"/>
      <c r="DT59" s="308"/>
      <c r="DU59" s="310"/>
      <c r="DV59" s="17"/>
    </row>
    <row r="60" spans="1:126" s="8" customFormat="1" ht="36" customHeight="1" x14ac:dyDescent="0.35">
      <c r="A60" s="7"/>
      <c r="B60" s="289"/>
      <c r="C60" s="220"/>
      <c r="D60" s="220"/>
      <c r="E60" s="220"/>
      <c r="F60" s="220"/>
      <c r="G60" s="220"/>
      <c r="H60" s="220"/>
      <c r="I60" s="220"/>
      <c r="J60" s="290"/>
      <c r="K60" s="291"/>
      <c r="L60" s="220"/>
      <c r="M60" s="220"/>
      <c r="N60" s="220"/>
      <c r="O60" s="220"/>
      <c r="P60" s="290"/>
      <c r="Q60" s="292" t="str">
        <f t="shared" si="4"/>
        <v>No Device</v>
      </c>
      <c r="R60" s="293"/>
      <c r="S60" s="293"/>
      <c r="T60" s="293"/>
      <c r="U60" s="293"/>
      <c r="V60" s="293"/>
      <c r="W60" s="293"/>
      <c r="X60" s="293"/>
      <c r="Y60" s="293"/>
      <c r="Z60" s="293"/>
      <c r="AA60" s="293"/>
      <c r="AB60" s="293"/>
      <c r="AC60" s="293"/>
      <c r="AD60" s="293"/>
      <c r="AE60" s="293"/>
      <c r="AF60" s="293"/>
      <c r="AG60" s="293"/>
      <c r="AH60" s="293"/>
      <c r="AI60" s="293"/>
      <c r="AJ60" s="293"/>
      <c r="AK60" s="293"/>
      <c r="AL60" s="293"/>
      <c r="AM60" s="294"/>
      <c r="AN60" s="291"/>
      <c r="AO60" s="220"/>
      <c r="AP60" s="220"/>
      <c r="AQ60" s="220"/>
      <c r="AR60" s="220"/>
      <c r="AS60" s="290"/>
      <c r="AT60" s="295"/>
      <c r="AU60" s="296"/>
      <c r="AV60" s="296"/>
      <c r="AW60" s="296"/>
      <c r="AX60" s="296"/>
      <c r="AY60" s="296"/>
      <c r="AZ60" s="296"/>
      <c r="BA60" s="296"/>
      <c r="BB60" s="296"/>
      <c r="BC60" s="296"/>
      <c r="BD60" s="297"/>
      <c r="BE60" s="291"/>
      <c r="BF60" s="220"/>
      <c r="BG60" s="220"/>
      <c r="BH60" s="220"/>
      <c r="BI60" s="290"/>
      <c r="BJ60" s="291"/>
      <c r="BK60" s="220"/>
      <c r="BL60" s="220"/>
      <c r="BM60" s="290"/>
      <c r="BN60" s="298" t="str">
        <f t="shared" si="5"/>
        <v>None</v>
      </c>
      <c r="BO60" s="299"/>
      <c r="BP60" s="299"/>
      <c r="BQ60" s="299"/>
      <c r="BR60" s="299"/>
      <c r="BS60" s="299"/>
      <c r="BT60" s="299"/>
      <c r="BU60" s="299"/>
      <c r="BV60" s="299"/>
      <c r="BW60" s="299"/>
      <c r="BX60" s="299"/>
      <c r="BY60" s="299"/>
      <c r="BZ60" s="299"/>
      <c r="CA60" s="299"/>
      <c r="CB60" s="299"/>
      <c r="CC60" s="299"/>
      <c r="CD60" s="299"/>
      <c r="CE60" s="300"/>
      <c r="CF60" s="301">
        <f t="shared" si="6"/>
        <v>0</v>
      </c>
      <c r="CG60" s="302"/>
      <c r="CH60" s="302"/>
      <c r="CI60" s="302"/>
      <c r="CJ60" s="302"/>
      <c r="CK60" s="303"/>
      <c r="CL60" s="304">
        <f t="shared" si="7"/>
        <v>0</v>
      </c>
      <c r="CM60" s="305"/>
      <c r="CN60" s="305"/>
      <c r="CO60" s="305"/>
      <c r="CP60" s="305"/>
      <c r="CQ60" s="306"/>
      <c r="CR60" s="304">
        <f t="shared" si="8"/>
        <v>0</v>
      </c>
      <c r="CS60" s="305"/>
      <c r="CT60" s="305"/>
      <c r="CU60" s="305"/>
      <c r="CV60" s="305"/>
      <c r="CW60" s="306"/>
      <c r="CX60" s="304">
        <f t="shared" si="9"/>
        <v>0</v>
      </c>
      <c r="CY60" s="305"/>
      <c r="CZ60" s="305"/>
      <c r="DA60" s="305"/>
      <c r="DB60" s="305"/>
      <c r="DC60" s="306"/>
      <c r="DD60" s="307">
        <f t="shared" si="10"/>
        <v>0</v>
      </c>
      <c r="DE60" s="308"/>
      <c r="DF60" s="308"/>
      <c r="DG60" s="308"/>
      <c r="DH60" s="308"/>
      <c r="DI60" s="309"/>
      <c r="DJ60" s="307">
        <f t="shared" si="11"/>
        <v>0</v>
      </c>
      <c r="DK60" s="308"/>
      <c r="DL60" s="308"/>
      <c r="DM60" s="308"/>
      <c r="DN60" s="308"/>
      <c r="DO60" s="309"/>
      <c r="DP60" s="307">
        <f t="shared" si="12"/>
        <v>0</v>
      </c>
      <c r="DQ60" s="308"/>
      <c r="DR60" s="308"/>
      <c r="DS60" s="308"/>
      <c r="DT60" s="308"/>
      <c r="DU60" s="310"/>
      <c r="DV60" s="15"/>
    </row>
    <row r="61" spans="1:126" s="8" customFormat="1" ht="36" customHeight="1" x14ac:dyDescent="0.35">
      <c r="A61" s="7"/>
      <c r="B61" s="289"/>
      <c r="C61" s="220"/>
      <c r="D61" s="220"/>
      <c r="E61" s="220"/>
      <c r="F61" s="220"/>
      <c r="G61" s="220"/>
      <c r="H61" s="220"/>
      <c r="I61" s="220"/>
      <c r="J61" s="290"/>
      <c r="K61" s="291"/>
      <c r="L61" s="220"/>
      <c r="M61" s="220"/>
      <c r="N61" s="220"/>
      <c r="O61" s="220"/>
      <c r="P61" s="290"/>
      <c r="Q61" s="292" t="str">
        <f t="shared" si="4"/>
        <v>No Device</v>
      </c>
      <c r="R61" s="293"/>
      <c r="S61" s="293"/>
      <c r="T61" s="293"/>
      <c r="U61" s="293"/>
      <c r="V61" s="293"/>
      <c r="W61" s="293"/>
      <c r="X61" s="293"/>
      <c r="Y61" s="293"/>
      <c r="Z61" s="293"/>
      <c r="AA61" s="293"/>
      <c r="AB61" s="293"/>
      <c r="AC61" s="293"/>
      <c r="AD61" s="293"/>
      <c r="AE61" s="293"/>
      <c r="AF61" s="293"/>
      <c r="AG61" s="293"/>
      <c r="AH61" s="293"/>
      <c r="AI61" s="293"/>
      <c r="AJ61" s="293"/>
      <c r="AK61" s="293"/>
      <c r="AL61" s="293"/>
      <c r="AM61" s="294"/>
      <c r="AN61" s="291"/>
      <c r="AO61" s="220"/>
      <c r="AP61" s="220"/>
      <c r="AQ61" s="220"/>
      <c r="AR61" s="220"/>
      <c r="AS61" s="290"/>
      <c r="AT61" s="295"/>
      <c r="AU61" s="296"/>
      <c r="AV61" s="296"/>
      <c r="AW61" s="296"/>
      <c r="AX61" s="296"/>
      <c r="AY61" s="296"/>
      <c r="AZ61" s="296"/>
      <c r="BA61" s="296"/>
      <c r="BB61" s="296"/>
      <c r="BC61" s="296"/>
      <c r="BD61" s="297"/>
      <c r="BE61" s="291"/>
      <c r="BF61" s="220"/>
      <c r="BG61" s="220"/>
      <c r="BH61" s="220"/>
      <c r="BI61" s="290"/>
      <c r="BJ61" s="291"/>
      <c r="BK61" s="220"/>
      <c r="BL61" s="220"/>
      <c r="BM61" s="290"/>
      <c r="BN61" s="298" t="str">
        <f t="shared" si="5"/>
        <v>None</v>
      </c>
      <c r="BO61" s="299"/>
      <c r="BP61" s="299"/>
      <c r="BQ61" s="299"/>
      <c r="BR61" s="299"/>
      <c r="BS61" s="299"/>
      <c r="BT61" s="299"/>
      <c r="BU61" s="299"/>
      <c r="BV61" s="299"/>
      <c r="BW61" s="299"/>
      <c r="BX61" s="299"/>
      <c r="BY61" s="299"/>
      <c r="BZ61" s="299"/>
      <c r="CA61" s="299"/>
      <c r="CB61" s="299"/>
      <c r="CC61" s="299"/>
      <c r="CD61" s="299"/>
      <c r="CE61" s="300"/>
      <c r="CF61" s="301">
        <f t="shared" si="6"/>
        <v>0</v>
      </c>
      <c r="CG61" s="302"/>
      <c r="CH61" s="302"/>
      <c r="CI61" s="302"/>
      <c r="CJ61" s="302"/>
      <c r="CK61" s="303"/>
      <c r="CL61" s="304">
        <f t="shared" si="7"/>
        <v>0</v>
      </c>
      <c r="CM61" s="305"/>
      <c r="CN61" s="305"/>
      <c r="CO61" s="305"/>
      <c r="CP61" s="305"/>
      <c r="CQ61" s="306"/>
      <c r="CR61" s="304">
        <f t="shared" si="8"/>
        <v>0</v>
      </c>
      <c r="CS61" s="305"/>
      <c r="CT61" s="305"/>
      <c r="CU61" s="305"/>
      <c r="CV61" s="305"/>
      <c r="CW61" s="306"/>
      <c r="CX61" s="304">
        <f t="shared" si="9"/>
        <v>0</v>
      </c>
      <c r="CY61" s="305"/>
      <c r="CZ61" s="305"/>
      <c r="DA61" s="305"/>
      <c r="DB61" s="305"/>
      <c r="DC61" s="306"/>
      <c r="DD61" s="307">
        <f t="shared" si="10"/>
        <v>0</v>
      </c>
      <c r="DE61" s="308"/>
      <c r="DF61" s="308"/>
      <c r="DG61" s="308"/>
      <c r="DH61" s="308"/>
      <c r="DI61" s="309"/>
      <c r="DJ61" s="307">
        <f t="shared" si="11"/>
        <v>0</v>
      </c>
      <c r="DK61" s="308"/>
      <c r="DL61" s="308"/>
      <c r="DM61" s="308"/>
      <c r="DN61" s="308"/>
      <c r="DO61" s="309"/>
      <c r="DP61" s="307">
        <f t="shared" si="12"/>
        <v>0</v>
      </c>
      <c r="DQ61" s="308"/>
      <c r="DR61" s="308"/>
      <c r="DS61" s="308"/>
      <c r="DT61" s="308"/>
      <c r="DU61" s="310"/>
      <c r="DV61" s="15"/>
    </row>
    <row r="62" spans="1:126" s="8" customFormat="1" ht="36" customHeight="1" x14ac:dyDescent="0.35">
      <c r="A62" s="7"/>
      <c r="B62" s="289"/>
      <c r="C62" s="220"/>
      <c r="D62" s="220"/>
      <c r="E62" s="220"/>
      <c r="F62" s="220"/>
      <c r="G62" s="220"/>
      <c r="H62" s="220"/>
      <c r="I62" s="220"/>
      <c r="J62" s="290"/>
      <c r="K62" s="291"/>
      <c r="L62" s="220"/>
      <c r="M62" s="220"/>
      <c r="N62" s="220"/>
      <c r="O62" s="220"/>
      <c r="P62" s="290"/>
      <c r="Q62" s="292" t="str">
        <f t="shared" si="4"/>
        <v>No Device</v>
      </c>
      <c r="R62" s="293"/>
      <c r="S62" s="293"/>
      <c r="T62" s="293"/>
      <c r="U62" s="293"/>
      <c r="V62" s="293"/>
      <c r="W62" s="293"/>
      <c r="X62" s="293"/>
      <c r="Y62" s="293"/>
      <c r="Z62" s="293"/>
      <c r="AA62" s="293"/>
      <c r="AB62" s="293"/>
      <c r="AC62" s="293"/>
      <c r="AD62" s="293"/>
      <c r="AE62" s="293"/>
      <c r="AF62" s="293"/>
      <c r="AG62" s="293"/>
      <c r="AH62" s="293"/>
      <c r="AI62" s="293"/>
      <c r="AJ62" s="293"/>
      <c r="AK62" s="293"/>
      <c r="AL62" s="293"/>
      <c r="AM62" s="294"/>
      <c r="AN62" s="291"/>
      <c r="AO62" s="220"/>
      <c r="AP62" s="220"/>
      <c r="AQ62" s="220"/>
      <c r="AR62" s="220"/>
      <c r="AS62" s="290"/>
      <c r="AT62" s="295"/>
      <c r="AU62" s="296"/>
      <c r="AV62" s="296"/>
      <c r="AW62" s="296"/>
      <c r="AX62" s="296"/>
      <c r="AY62" s="296"/>
      <c r="AZ62" s="296"/>
      <c r="BA62" s="296"/>
      <c r="BB62" s="296"/>
      <c r="BC62" s="296"/>
      <c r="BD62" s="297"/>
      <c r="BE62" s="291"/>
      <c r="BF62" s="220"/>
      <c r="BG62" s="220"/>
      <c r="BH62" s="220"/>
      <c r="BI62" s="290"/>
      <c r="BJ62" s="291"/>
      <c r="BK62" s="220"/>
      <c r="BL62" s="220"/>
      <c r="BM62" s="290"/>
      <c r="BN62" s="298" t="str">
        <f t="shared" si="5"/>
        <v>None</v>
      </c>
      <c r="BO62" s="299"/>
      <c r="BP62" s="299"/>
      <c r="BQ62" s="299"/>
      <c r="BR62" s="299"/>
      <c r="BS62" s="299"/>
      <c r="BT62" s="299"/>
      <c r="BU62" s="299"/>
      <c r="BV62" s="299"/>
      <c r="BW62" s="299"/>
      <c r="BX62" s="299"/>
      <c r="BY62" s="299"/>
      <c r="BZ62" s="299"/>
      <c r="CA62" s="299"/>
      <c r="CB62" s="299"/>
      <c r="CC62" s="299"/>
      <c r="CD62" s="299"/>
      <c r="CE62" s="300"/>
      <c r="CF62" s="301">
        <f t="shared" si="6"/>
        <v>0</v>
      </c>
      <c r="CG62" s="302"/>
      <c r="CH62" s="302"/>
      <c r="CI62" s="302"/>
      <c r="CJ62" s="302"/>
      <c r="CK62" s="303"/>
      <c r="CL62" s="304">
        <f t="shared" si="7"/>
        <v>0</v>
      </c>
      <c r="CM62" s="305"/>
      <c r="CN62" s="305"/>
      <c r="CO62" s="305"/>
      <c r="CP62" s="305"/>
      <c r="CQ62" s="306"/>
      <c r="CR62" s="304">
        <f t="shared" si="8"/>
        <v>0</v>
      </c>
      <c r="CS62" s="305"/>
      <c r="CT62" s="305"/>
      <c r="CU62" s="305"/>
      <c r="CV62" s="305"/>
      <c r="CW62" s="306"/>
      <c r="CX62" s="304">
        <f t="shared" si="9"/>
        <v>0</v>
      </c>
      <c r="CY62" s="305"/>
      <c r="CZ62" s="305"/>
      <c r="DA62" s="305"/>
      <c r="DB62" s="305"/>
      <c r="DC62" s="306"/>
      <c r="DD62" s="307">
        <f t="shared" si="10"/>
        <v>0</v>
      </c>
      <c r="DE62" s="308"/>
      <c r="DF62" s="308"/>
      <c r="DG62" s="308"/>
      <c r="DH62" s="308"/>
      <c r="DI62" s="309"/>
      <c r="DJ62" s="307">
        <f t="shared" si="11"/>
        <v>0</v>
      </c>
      <c r="DK62" s="308"/>
      <c r="DL62" s="308"/>
      <c r="DM62" s="308"/>
      <c r="DN62" s="308"/>
      <c r="DO62" s="309"/>
      <c r="DP62" s="307">
        <f t="shared" si="12"/>
        <v>0</v>
      </c>
      <c r="DQ62" s="308"/>
      <c r="DR62" s="308"/>
      <c r="DS62" s="308"/>
      <c r="DT62" s="308"/>
      <c r="DU62" s="310"/>
      <c r="DV62" s="15"/>
    </row>
    <row r="63" spans="1:126" s="8" customFormat="1" ht="36" customHeight="1" x14ac:dyDescent="0.35">
      <c r="A63" s="7"/>
      <c r="B63" s="289"/>
      <c r="C63" s="220"/>
      <c r="D63" s="220"/>
      <c r="E63" s="220"/>
      <c r="F63" s="220"/>
      <c r="G63" s="220"/>
      <c r="H63" s="220"/>
      <c r="I63" s="220"/>
      <c r="J63" s="290"/>
      <c r="K63" s="291"/>
      <c r="L63" s="220"/>
      <c r="M63" s="220"/>
      <c r="N63" s="220"/>
      <c r="O63" s="220"/>
      <c r="P63" s="290"/>
      <c r="Q63" s="292" t="str">
        <f t="shared" si="4"/>
        <v>No Device</v>
      </c>
      <c r="R63" s="293"/>
      <c r="S63" s="293"/>
      <c r="T63" s="293"/>
      <c r="U63" s="293"/>
      <c r="V63" s="293"/>
      <c r="W63" s="293"/>
      <c r="X63" s="293"/>
      <c r="Y63" s="293"/>
      <c r="Z63" s="293"/>
      <c r="AA63" s="293"/>
      <c r="AB63" s="293"/>
      <c r="AC63" s="293"/>
      <c r="AD63" s="293"/>
      <c r="AE63" s="293"/>
      <c r="AF63" s="293"/>
      <c r="AG63" s="293"/>
      <c r="AH63" s="293"/>
      <c r="AI63" s="293"/>
      <c r="AJ63" s="293"/>
      <c r="AK63" s="293"/>
      <c r="AL63" s="293"/>
      <c r="AM63" s="294"/>
      <c r="AN63" s="291"/>
      <c r="AO63" s="220"/>
      <c r="AP63" s="220"/>
      <c r="AQ63" s="220"/>
      <c r="AR63" s="220"/>
      <c r="AS63" s="290"/>
      <c r="AT63" s="295"/>
      <c r="AU63" s="296"/>
      <c r="AV63" s="296"/>
      <c r="AW63" s="296"/>
      <c r="AX63" s="296"/>
      <c r="AY63" s="296"/>
      <c r="AZ63" s="296"/>
      <c r="BA63" s="296"/>
      <c r="BB63" s="296"/>
      <c r="BC63" s="296"/>
      <c r="BD63" s="297"/>
      <c r="BE63" s="291"/>
      <c r="BF63" s="220"/>
      <c r="BG63" s="220"/>
      <c r="BH63" s="220"/>
      <c r="BI63" s="290"/>
      <c r="BJ63" s="291"/>
      <c r="BK63" s="220"/>
      <c r="BL63" s="220"/>
      <c r="BM63" s="290"/>
      <c r="BN63" s="298" t="str">
        <f t="shared" si="5"/>
        <v>None</v>
      </c>
      <c r="BO63" s="299"/>
      <c r="BP63" s="299"/>
      <c r="BQ63" s="299"/>
      <c r="BR63" s="299"/>
      <c r="BS63" s="299"/>
      <c r="BT63" s="299"/>
      <c r="BU63" s="299"/>
      <c r="BV63" s="299"/>
      <c r="BW63" s="299"/>
      <c r="BX63" s="299"/>
      <c r="BY63" s="299"/>
      <c r="BZ63" s="299"/>
      <c r="CA63" s="299"/>
      <c r="CB63" s="299"/>
      <c r="CC63" s="299"/>
      <c r="CD63" s="299"/>
      <c r="CE63" s="300"/>
      <c r="CF63" s="301">
        <f t="shared" si="6"/>
        <v>0</v>
      </c>
      <c r="CG63" s="302"/>
      <c r="CH63" s="302"/>
      <c r="CI63" s="302"/>
      <c r="CJ63" s="302"/>
      <c r="CK63" s="303"/>
      <c r="CL63" s="304">
        <f t="shared" si="7"/>
        <v>0</v>
      </c>
      <c r="CM63" s="305"/>
      <c r="CN63" s="305"/>
      <c r="CO63" s="305"/>
      <c r="CP63" s="305"/>
      <c r="CQ63" s="306"/>
      <c r="CR63" s="304">
        <f t="shared" si="8"/>
        <v>0</v>
      </c>
      <c r="CS63" s="305"/>
      <c r="CT63" s="305"/>
      <c r="CU63" s="305"/>
      <c r="CV63" s="305"/>
      <c r="CW63" s="306"/>
      <c r="CX63" s="304">
        <f t="shared" si="9"/>
        <v>0</v>
      </c>
      <c r="CY63" s="305"/>
      <c r="CZ63" s="305"/>
      <c r="DA63" s="305"/>
      <c r="DB63" s="305"/>
      <c r="DC63" s="306"/>
      <c r="DD63" s="307">
        <f t="shared" si="10"/>
        <v>0</v>
      </c>
      <c r="DE63" s="308"/>
      <c r="DF63" s="308"/>
      <c r="DG63" s="308"/>
      <c r="DH63" s="308"/>
      <c r="DI63" s="309"/>
      <c r="DJ63" s="307">
        <f t="shared" si="11"/>
        <v>0</v>
      </c>
      <c r="DK63" s="308"/>
      <c r="DL63" s="308"/>
      <c r="DM63" s="308"/>
      <c r="DN63" s="308"/>
      <c r="DO63" s="309"/>
      <c r="DP63" s="307">
        <f t="shared" si="12"/>
        <v>0</v>
      </c>
      <c r="DQ63" s="308"/>
      <c r="DR63" s="308"/>
      <c r="DS63" s="308"/>
      <c r="DT63" s="308"/>
      <c r="DU63" s="310"/>
      <c r="DV63" s="17"/>
    </row>
    <row r="64" spans="1:126" s="8" customFormat="1" ht="36" customHeight="1" x14ac:dyDescent="0.35">
      <c r="A64" s="7"/>
      <c r="B64" s="289"/>
      <c r="C64" s="220"/>
      <c r="D64" s="220"/>
      <c r="E64" s="220"/>
      <c r="F64" s="220"/>
      <c r="G64" s="220"/>
      <c r="H64" s="220"/>
      <c r="I64" s="220"/>
      <c r="J64" s="290"/>
      <c r="K64" s="291"/>
      <c r="L64" s="220"/>
      <c r="M64" s="220"/>
      <c r="N64" s="220"/>
      <c r="O64" s="220"/>
      <c r="P64" s="290"/>
      <c r="Q64" s="292" t="str">
        <f t="shared" si="4"/>
        <v>No Device</v>
      </c>
      <c r="R64" s="293"/>
      <c r="S64" s="293"/>
      <c r="T64" s="293"/>
      <c r="U64" s="293"/>
      <c r="V64" s="293"/>
      <c r="W64" s="293"/>
      <c r="X64" s="293"/>
      <c r="Y64" s="293"/>
      <c r="Z64" s="293"/>
      <c r="AA64" s="293"/>
      <c r="AB64" s="293"/>
      <c r="AC64" s="293"/>
      <c r="AD64" s="293"/>
      <c r="AE64" s="293"/>
      <c r="AF64" s="293"/>
      <c r="AG64" s="293"/>
      <c r="AH64" s="293"/>
      <c r="AI64" s="293"/>
      <c r="AJ64" s="293"/>
      <c r="AK64" s="293"/>
      <c r="AL64" s="293"/>
      <c r="AM64" s="294"/>
      <c r="AN64" s="291"/>
      <c r="AO64" s="220"/>
      <c r="AP64" s="220"/>
      <c r="AQ64" s="220"/>
      <c r="AR64" s="220"/>
      <c r="AS64" s="290"/>
      <c r="AT64" s="295"/>
      <c r="AU64" s="296"/>
      <c r="AV64" s="296"/>
      <c r="AW64" s="296"/>
      <c r="AX64" s="296"/>
      <c r="AY64" s="296"/>
      <c r="AZ64" s="296"/>
      <c r="BA64" s="296"/>
      <c r="BB64" s="296"/>
      <c r="BC64" s="296"/>
      <c r="BD64" s="297"/>
      <c r="BE64" s="291"/>
      <c r="BF64" s="220"/>
      <c r="BG64" s="220"/>
      <c r="BH64" s="220"/>
      <c r="BI64" s="290"/>
      <c r="BJ64" s="291"/>
      <c r="BK64" s="220"/>
      <c r="BL64" s="220"/>
      <c r="BM64" s="290"/>
      <c r="BN64" s="298" t="str">
        <f t="shared" si="5"/>
        <v>None</v>
      </c>
      <c r="BO64" s="299"/>
      <c r="BP64" s="299"/>
      <c r="BQ64" s="299"/>
      <c r="BR64" s="299"/>
      <c r="BS64" s="299"/>
      <c r="BT64" s="299"/>
      <c r="BU64" s="299"/>
      <c r="BV64" s="299"/>
      <c r="BW64" s="299"/>
      <c r="BX64" s="299"/>
      <c r="BY64" s="299"/>
      <c r="BZ64" s="299"/>
      <c r="CA64" s="299"/>
      <c r="CB64" s="299"/>
      <c r="CC64" s="299"/>
      <c r="CD64" s="299"/>
      <c r="CE64" s="300"/>
      <c r="CF64" s="301">
        <f t="shared" si="6"/>
        <v>0</v>
      </c>
      <c r="CG64" s="302"/>
      <c r="CH64" s="302"/>
      <c r="CI64" s="302"/>
      <c r="CJ64" s="302"/>
      <c r="CK64" s="303"/>
      <c r="CL64" s="304">
        <f t="shared" si="7"/>
        <v>0</v>
      </c>
      <c r="CM64" s="305"/>
      <c r="CN64" s="305"/>
      <c r="CO64" s="305"/>
      <c r="CP64" s="305"/>
      <c r="CQ64" s="306"/>
      <c r="CR64" s="304">
        <f t="shared" si="8"/>
        <v>0</v>
      </c>
      <c r="CS64" s="305"/>
      <c r="CT64" s="305"/>
      <c r="CU64" s="305"/>
      <c r="CV64" s="305"/>
      <c r="CW64" s="306"/>
      <c r="CX64" s="304">
        <f t="shared" si="9"/>
        <v>0</v>
      </c>
      <c r="CY64" s="305"/>
      <c r="CZ64" s="305"/>
      <c r="DA64" s="305"/>
      <c r="DB64" s="305"/>
      <c r="DC64" s="306"/>
      <c r="DD64" s="307">
        <f t="shared" si="10"/>
        <v>0</v>
      </c>
      <c r="DE64" s="308"/>
      <c r="DF64" s="308"/>
      <c r="DG64" s="308"/>
      <c r="DH64" s="308"/>
      <c r="DI64" s="309"/>
      <c r="DJ64" s="307">
        <f t="shared" si="11"/>
        <v>0</v>
      </c>
      <c r="DK64" s="308"/>
      <c r="DL64" s="308"/>
      <c r="DM64" s="308"/>
      <c r="DN64" s="308"/>
      <c r="DO64" s="309"/>
      <c r="DP64" s="307">
        <f t="shared" si="12"/>
        <v>0</v>
      </c>
      <c r="DQ64" s="308"/>
      <c r="DR64" s="308"/>
      <c r="DS64" s="308"/>
      <c r="DT64" s="308"/>
      <c r="DU64" s="310"/>
      <c r="DV64" s="17"/>
    </row>
    <row r="65" spans="1:126" s="8" customFormat="1" ht="36" customHeight="1" x14ac:dyDescent="0.35">
      <c r="A65" s="7"/>
      <c r="B65" s="289"/>
      <c r="C65" s="220"/>
      <c r="D65" s="220"/>
      <c r="E65" s="220"/>
      <c r="F65" s="220"/>
      <c r="G65" s="220"/>
      <c r="H65" s="220"/>
      <c r="I65" s="220"/>
      <c r="J65" s="290"/>
      <c r="K65" s="291"/>
      <c r="L65" s="220"/>
      <c r="M65" s="220"/>
      <c r="N65" s="220"/>
      <c r="O65" s="220"/>
      <c r="P65" s="290"/>
      <c r="Q65" s="292" t="str">
        <f t="shared" si="4"/>
        <v>No Device</v>
      </c>
      <c r="R65" s="293"/>
      <c r="S65" s="293"/>
      <c r="T65" s="293"/>
      <c r="U65" s="293"/>
      <c r="V65" s="293"/>
      <c r="W65" s="293"/>
      <c r="X65" s="293"/>
      <c r="Y65" s="293"/>
      <c r="Z65" s="293"/>
      <c r="AA65" s="293"/>
      <c r="AB65" s="293"/>
      <c r="AC65" s="293"/>
      <c r="AD65" s="293"/>
      <c r="AE65" s="293"/>
      <c r="AF65" s="293"/>
      <c r="AG65" s="293"/>
      <c r="AH65" s="293"/>
      <c r="AI65" s="293"/>
      <c r="AJ65" s="293"/>
      <c r="AK65" s="293"/>
      <c r="AL65" s="293"/>
      <c r="AM65" s="294"/>
      <c r="AN65" s="291"/>
      <c r="AO65" s="220"/>
      <c r="AP65" s="220"/>
      <c r="AQ65" s="220"/>
      <c r="AR65" s="220"/>
      <c r="AS65" s="290"/>
      <c r="AT65" s="295"/>
      <c r="AU65" s="296"/>
      <c r="AV65" s="296"/>
      <c r="AW65" s="296"/>
      <c r="AX65" s="296"/>
      <c r="AY65" s="296"/>
      <c r="AZ65" s="296"/>
      <c r="BA65" s="296"/>
      <c r="BB65" s="296"/>
      <c r="BC65" s="296"/>
      <c r="BD65" s="297"/>
      <c r="BE65" s="291"/>
      <c r="BF65" s="220"/>
      <c r="BG65" s="220"/>
      <c r="BH65" s="220"/>
      <c r="BI65" s="290"/>
      <c r="BJ65" s="291"/>
      <c r="BK65" s="220"/>
      <c r="BL65" s="220"/>
      <c r="BM65" s="290"/>
      <c r="BN65" s="298" t="str">
        <f t="shared" si="5"/>
        <v>None</v>
      </c>
      <c r="BO65" s="299"/>
      <c r="BP65" s="299"/>
      <c r="BQ65" s="299"/>
      <c r="BR65" s="299"/>
      <c r="BS65" s="299"/>
      <c r="BT65" s="299"/>
      <c r="BU65" s="299"/>
      <c r="BV65" s="299"/>
      <c r="BW65" s="299"/>
      <c r="BX65" s="299"/>
      <c r="BY65" s="299"/>
      <c r="BZ65" s="299"/>
      <c r="CA65" s="299"/>
      <c r="CB65" s="299"/>
      <c r="CC65" s="299"/>
      <c r="CD65" s="299"/>
      <c r="CE65" s="300"/>
      <c r="CF65" s="301">
        <f t="shared" si="6"/>
        <v>0</v>
      </c>
      <c r="CG65" s="302"/>
      <c r="CH65" s="302"/>
      <c r="CI65" s="302"/>
      <c r="CJ65" s="302"/>
      <c r="CK65" s="303"/>
      <c r="CL65" s="304">
        <f t="shared" si="7"/>
        <v>0</v>
      </c>
      <c r="CM65" s="305"/>
      <c r="CN65" s="305"/>
      <c r="CO65" s="305"/>
      <c r="CP65" s="305"/>
      <c r="CQ65" s="306"/>
      <c r="CR65" s="304">
        <f t="shared" si="8"/>
        <v>0</v>
      </c>
      <c r="CS65" s="305"/>
      <c r="CT65" s="305"/>
      <c r="CU65" s="305"/>
      <c r="CV65" s="305"/>
      <c r="CW65" s="306"/>
      <c r="CX65" s="304">
        <f t="shared" si="9"/>
        <v>0</v>
      </c>
      <c r="CY65" s="305"/>
      <c r="CZ65" s="305"/>
      <c r="DA65" s="305"/>
      <c r="DB65" s="305"/>
      <c r="DC65" s="306"/>
      <c r="DD65" s="307">
        <f t="shared" si="10"/>
        <v>0</v>
      </c>
      <c r="DE65" s="308"/>
      <c r="DF65" s="308"/>
      <c r="DG65" s="308"/>
      <c r="DH65" s="308"/>
      <c r="DI65" s="309"/>
      <c r="DJ65" s="307">
        <f t="shared" si="11"/>
        <v>0</v>
      </c>
      <c r="DK65" s="308"/>
      <c r="DL65" s="308"/>
      <c r="DM65" s="308"/>
      <c r="DN65" s="308"/>
      <c r="DO65" s="309"/>
      <c r="DP65" s="307">
        <f t="shared" si="12"/>
        <v>0</v>
      </c>
      <c r="DQ65" s="308"/>
      <c r="DR65" s="308"/>
      <c r="DS65" s="308"/>
      <c r="DT65" s="308"/>
      <c r="DU65" s="310"/>
      <c r="DV65" s="15"/>
    </row>
    <row r="66" spans="1:126" s="8" customFormat="1" ht="36" customHeight="1" x14ac:dyDescent="0.35">
      <c r="A66" s="7"/>
      <c r="B66" s="289"/>
      <c r="C66" s="220"/>
      <c r="D66" s="220"/>
      <c r="E66" s="220"/>
      <c r="F66" s="220"/>
      <c r="G66" s="220"/>
      <c r="H66" s="220"/>
      <c r="I66" s="220"/>
      <c r="J66" s="290"/>
      <c r="K66" s="291"/>
      <c r="L66" s="220"/>
      <c r="M66" s="220"/>
      <c r="N66" s="220"/>
      <c r="O66" s="220"/>
      <c r="P66" s="290"/>
      <c r="Q66" s="292" t="str">
        <f t="shared" si="4"/>
        <v>No Device</v>
      </c>
      <c r="R66" s="293"/>
      <c r="S66" s="293"/>
      <c r="T66" s="293"/>
      <c r="U66" s="293"/>
      <c r="V66" s="293"/>
      <c r="W66" s="293"/>
      <c r="X66" s="293"/>
      <c r="Y66" s="293"/>
      <c r="Z66" s="293"/>
      <c r="AA66" s="293"/>
      <c r="AB66" s="293"/>
      <c r="AC66" s="293"/>
      <c r="AD66" s="293"/>
      <c r="AE66" s="293"/>
      <c r="AF66" s="293"/>
      <c r="AG66" s="293"/>
      <c r="AH66" s="293"/>
      <c r="AI66" s="293"/>
      <c r="AJ66" s="293"/>
      <c r="AK66" s="293"/>
      <c r="AL66" s="293"/>
      <c r="AM66" s="294"/>
      <c r="AN66" s="291"/>
      <c r="AO66" s="220"/>
      <c r="AP66" s="220"/>
      <c r="AQ66" s="220"/>
      <c r="AR66" s="220"/>
      <c r="AS66" s="290"/>
      <c r="AT66" s="295"/>
      <c r="AU66" s="296"/>
      <c r="AV66" s="296"/>
      <c r="AW66" s="296"/>
      <c r="AX66" s="296"/>
      <c r="AY66" s="296"/>
      <c r="AZ66" s="296"/>
      <c r="BA66" s="296"/>
      <c r="BB66" s="296"/>
      <c r="BC66" s="296"/>
      <c r="BD66" s="297"/>
      <c r="BE66" s="291"/>
      <c r="BF66" s="220"/>
      <c r="BG66" s="220"/>
      <c r="BH66" s="220"/>
      <c r="BI66" s="290"/>
      <c r="BJ66" s="291"/>
      <c r="BK66" s="220"/>
      <c r="BL66" s="220"/>
      <c r="BM66" s="290"/>
      <c r="BN66" s="298" t="str">
        <f t="shared" si="5"/>
        <v>None</v>
      </c>
      <c r="BO66" s="299"/>
      <c r="BP66" s="299"/>
      <c r="BQ66" s="299"/>
      <c r="BR66" s="299"/>
      <c r="BS66" s="299"/>
      <c r="BT66" s="299"/>
      <c r="BU66" s="299"/>
      <c r="BV66" s="299"/>
      <c r="BW66" s="299"/>
      <c r="BX66" s="299"/>
      <c r="BY66" s="299"/>
      <c r="BZ66" s="299"/>
      <c r="CA66" s="299"/>
      <c r="CB66" s="299"/>
      <c r="CC66" s="299"/>
      <c r="CD66" s="299"/>
      <c r="CE66" s="300"/>
      <c r="CF66" s="301">
        <f t="shared" si="6"/>
        <v>0</v>
      </c>
      <c r="CG66" s="302"/>
      <c r="CH66" s="302"/>
      <c r="CI66" s="302"/>
      <c r="CJ66" s="302"/>
      <c r="CK66" s="303"/>
      <c r="CL66" s="304">
        <f t="shared" si="7"/>
        <v>0</v>
      </c>
      <c r="CM66" s="305"/>
      <c r="CN66" s="305"/>
      <c r="CO66" s="305"/>
      <c r="CP66" s="305"/>
      <c r="CQ66" s="306"/>
      <c r="CR66" s="304">
        <f t="shared" si="8"/>
        <v>0</v>
      </c>
      <c r="CS66" s="305"/>
      <c r="CT66" s="305"/>
      <c r="CU66" s="305"/>
      <c r="CV66" s="305"/>
      <c r="CW66" s="306"/>
      <c r="CX66" s="304">
        <f t="shared" si="9"/>
        <v>0</v>
      </c>
      <c r="CY66" s="305"/>
      <c r="CZ66" s="305"/>
      <c r="DA66" s="305"/>
      <c r="DB66" s="305"/>
      <c r="DC66" s="306"/>
      <c r="DD66" s="307">
        <f t="shared" si="10"/>
        <v>0</v>
      </c>
      <c r="DE66" s="308"/>
      <c r="DF66" s="308"/>
      <c r="DG66" s="308"/>
      <c r="DH66" s="308"/>
      <c r="DI66" s="309"/>
      <c r="DJ66" s="307">
        <f t="shared" si="11"/>
        <v>0</v>
      </c>
      <c r="DK66" s="308"/>
      <c r="DL66" s="308"/>
      <c r="DM66" s="308"/>
      <c r="DN66" s="308"/>
      <c r="DO66" s="309"/>
      <c r="DP66" s="307">
        <f t="shared" si="12"/>
        <v>0</v>
      </c>
      <c r="DQ66" s="308"/>
      <c r="DR66" s="308"/>
      <c r="DS66" s="308"/>
      <c r="DT66" s="308"/>
      <c r="DU66" s="310"/>
      <c r="DV66" s="15"/>
    </row>
    <row r="67" spans="1:126" s="8" customFormat="1" ht="36" customHeight="1" x14ac:dyDescent="0.35">
      <c r="A67" s="7"/>
      <c r="B67" s="289"/>
      <c r="C67" s="220"/>
      <c r="D67" s="220"/>
      <c r="E67" s="220"/>
      <c r="F67" s="220"/>
      <c r="G67" s="220"/>
      <c r="H67" s="220"/>
      <c r="I67" s="220"/>
      <c r="J67" s="290"/>
      <c r="K67" s="291"/>
      <c r="L67" s="220"/>
      <c r="M67" s="220"/>
      <c r="N67" s="220"/>
      <c r="O67" s="220"/>
      <c r="P67" s="290"/>
      <c r="Q67" s="292" t="str">
        <f t="shared" si="4"/>
        <v>No Device</v>
      </c>
      <c r="R67" s="293"/>
      <c r="S67" s="293"/>
      <c r="T67" s="293"/>
      <c r="U67" s="293"/>
      <c r="V67" s="293"/>
      <c r="W67" s="293"/>
      <c r="X67" s="293"/>
      <c r="Y67" s="293"/>
      <c r="Z67" s="293"/>
      <c r="AA67" s="293"/>
      <c r="AB67" s="293"/>
      <c r="AC67" s="293"/>
      <c r="AD67" s="293"/>
      <c r="AE67" s="293"/>
      <c r="AF67" s="293"/>
      <c r="AG67" s="293"/>
      <c r="AH67" s="293"/>
      <c r="AI67" s="293"/>
      <c r="AJ67" s="293"/>
      <c r="AK67" s="293"/>
      <c r="AL67" s="293"/>
      <c r="AM67" s="294"/>
      <c r="AN67" s="291"/>
      <c r="AO67" s="220"/>
      <c r="AP67" s="220"/>
      <c r="AQ67" s="220"/>
      <c r="AR67" s="220"/>
      <c r="AS67" s="290"/>
      <c r="AT67" s="295"/>
      <c r="AU67" s="296"/>
      <c r="AV67" s="296"/>
      <c r="AW67" s="296"/>
      <c r="AX67" s="296"/>
      <c r="AY67" s="296"/>
      <c r="AZ67" s="296"/>
      <c r="BA67" s="296"/>
      <c r="BB67" s="296"/>
      <c r="BC67" s="296"/>
      <c r="BD67" s="297"/>
      <c r="BE67" s="291"/>
      <c r="BF67" s="220"/>
      <c r="BG67" s="220"/>
      <c r="BH67" s="220"/>
      <c r="BI67" s="290"/>
      <c r="BJ67" s="291"/>
      <c r="BK67" s="220"/>
      <c r="BL67" s="220"/>
      <c r="BM67" s="290"/>
      <c r="BN67" s="298" t="str">
        <f t="shared" si="5"/>
        <v>None</v>
      </c>
      <c r="BO67" s="299"/>
      <c r="BP67" s="299"/>
      <c r="BQ67" s="299"/>
      <c r="BR67" s="299"/>
      <c r="BS67" s="299"/>
      <c r="BT67" s="299"/>
      <c r="BU67" s="299"/>
      <c r="BV67" s="299"/>
      <c r="BW67" s="299"/>
      <c r="BX67" s="299"/>
      <c r="BY67" s="299"/>
      <c r="BZ67" s="299"/>
      <c r="CA67" s="299"/>
      <c r="CB67" s="299"/>
      <c r="CC67" s="299"/>
      <c r="CD67" s="299"/>
      <c r="CE67" s="300"/>
      <c r="CF67" s="301">
        <f t="shared" si="6"/>
        <v>0</v>
      </c>
      <c r="CG67" s="302"/>
      <c r="CH67" s="302"/>
      <c r="CI67" s="302"/>
      <c r="CJ67" s="302"/>
      <c r="CK67" s="303"/>
      <c r="CL67" s="304">
        <f t="shared" si="7"/>
        <v>0</v>
      </c>
      <c r="CM67" s="305"/>
      <c r="CN67" s="305"/>
      <c r="CO67" s="305"/>
      <c r="CP67" s="305"/>
      <c r="CQ67" s="306"/>
      <c r="CR67" s="304">
        <f t="shared" si="8"/>
        <v>0</v>
      </c>
      <c r="CS67" s="305"/>
      <c r="CT67" s="305"/>
      <c r="CU67" s="305"/>
      <c r="CV67" s="305"/>
      <c r="CW67" s="306"/>
      <c r="CX67" s="304">
        <f t="shared" si="9"/>
        <v>0</v>
      </c>
      <c r="CY67" s="305"/>
      <c r="CZ67" s="305"/>
      <c r="DA67" s="305"/>
      <c r="DB67" s="305"/>
      <c r="DC67" s="306"/>
      <c r="DD67" s="307">
        <f t="shared" si="10"/>
        <v>0</v>
      </c>
      <c r="DE67" s="308"/>
      <c r="DF67" s="308"/>
      <c r="DG67" s="308"/>
      <c r="DH67" s="308"/>
      <c r="DI67" s="309"/>
      <c r="DJ67" s="307">
        <f t="shared" si="11"/>
        <v>0</v>
      </c>
      <c r="DK67" s="308"/>
      <c r="DL67" s="308"/>
      <c r="DM67" s="308"/>
      <c r="DN67" s="308"/>
      <c r="DO67" s="309"/>
      <c r="DP67" s="307">
        <f t="shared" si="12"/>
        <v>0</v>
      </c>
      <c r="DQ67" s="308"/>
      <c r="DR67" s="308"/>
      <c r="DS67" s="308"/>
      <c r="DT67" s="308"/>
      <c r="DU67" s="310"/>
      <c r="DV67" s="15"/>
    </row>
    <row r="68" spans="1:126" s="8" customFormat="1" ht="36" customHeight="1" x14ac:dyDescent="0.35">
      <c r="A68" s="7"/>
      <c r="B68" s="289"/>
      <c r="C68" s="220"/>
      <c r="D68" s="220"/>
      <c r="E68" s="220"/>
      <c r="F68" s="220"/>
      <c r="G68" s="220"/>
      <c r="H68" s="220"/>
      <c r="I68" s="220"/>
      <c r="J68" s="290"/>
      <c r="K68" s="291"/>
      <c r="L68" s="220"/>
      <c r="M68" s="220"/>
      <c r="N68" s="220"/>
      <c r="O68" s="220"/>
      <c r="P68" s="290"/>
      <c r="Q68" s="292" t="str">
        <f t="shared" si="4"/>
        <v>No Device</v>
      </c>
      <c r="R68" s="293"/>
      <c r="S68" s="293"/>
      <c r="T68" s="293"/>
      <c r="U68" s="293"/>
      <c r="V68" s="293"/>
      <c r="W68" s="293"/>
      <c r="X68" s="293"/>
      <c r="Y68" s="293"/>
      <c r="Z68" s="293"/>
      <c r="AA68" s="293"/>
      <c r="AB68" s="293"/>
      <c r="AC68" s="293"/>
      <c r="AD68" s="293"/>
      <c r="AE68" s="293"/>
      <c r="AF68" s="293"/>
      <c r="AG68" s="293"/>
      <c r="AH68" s="293"/>
      <c r="AI68" s="293"/>
      <c r="AJ68" s="293"/>
      <c r="AK68" s="293"/>
      <c r="AL68" s="293"/>
      <c r="AM68" s="294"/>
      <c r="AN68" s="291"/>
      <c r="AO68" s="220"/>
      <c r="AP68" s="220"/>
      <c r="AQ68" s="220"/>
      <c r="AR68" s="220"/>
      <c r="AS68" s="290"/>
      <c r="AT68" s="295"/>
      <c r="AU68" s="296"/>
      <c r="AV68" s="296"/>
      <c r="AW68" s="296"/>
      <c r="AX68" s="296"/>
      <c r="AY68" s="296"/>
      <c r="AZ68" s="296"/>
      <c r="BA68" s="296"/>
      <c r="BB68" s="296"/>
      <c r="BC68" s="296"/>
      <c r="BD68" s="297"/>
      <c r="BE68" s="291"/>
      <c r="BF68" s="220"/>
      <c r="BG68" s="220"/>
      <c r="BH68" s="220"/>
      <c r="BI68" s="290"/>
      <c r="BJ68" s="291"/>
      <c r="BK68" s="220"/>
      <c r="BL68" s="220"/>
      <c r="BM68" s="290"/>
      <c r="BN68" s="298" t="str">
        <f t="shared" si="5"/>
        <v>None</v>
      </c>
      <c r="BO68" s="299"/>
      <c r="BP68" s="299"/>
      <c r="BQ68" s="299"/>
      <c r="BR68" s="299"/>
      <c r="BS68" s="299"/>
      <c r="BT68" s="299"/>
      <c r="BU68" s="299"/>
      <c r="BV68" s="299"/>
      <c r="BW68" s="299"/>
      <c r="BX68" s="299"/>
      <c r="BY68" s="299"/>
      <c r="BZ68" s="299"/>
      <c r="CA68" s="299"/>
      <c r="CB68" s="299"/>
      <c r="CC68" s="299"/>
      <c r="CD68" s="299"/>
      <c r="CE68" s="300"/>
      <c r="CF68" s="301">
        <f t="shared" si="6"/>
        <v>0</v>
      </c>
      <c r="CG68" s="302"/>
      <c r="CH68" s="302"/>
      <c r="CI68" s="302"/>
      <c r="CJ68" s="302"/>
      <c r="CK68" s="303"/>
      <c r="CL68" s="304">
        <f t="shared" si="7"/>
        <v>0</v>
      </c>
      <c r="CM68" s="305"/>
      <c r="CN68" s="305"/>
      <c r="CO68" s="305"/>
      <c r="CP68" s="305"/>
      <c r="CQ68" s="306"/>
      <c r="CR68" s="304">
        <f t="shared" si="8"/>
        <v>0</v>
      </c>
      <c r="CS68" s="305"/>
      <c r="CT68" s="305"/>
      <c r="CU68" s="305"/>
      <c r="CV68" s="305"/>
      <c r="CW68" s="306"/>
      <c r="CX68" s="304">
        <f t="shared" si="9"/>
        <v>0</v>
      </c>
      <c r="CY68" s="305"/>
      <c r="CZ68" s="305"/>
      <c r="DA68" s="305"/>
      <c r="DB68" s="305"/>
      <c r="DC68" s="306"/>
      <c r="DD68" s="307">
        <f t="shared" si="10"/>
        <v>0</v>
      </c>
      <c r="DE68" s="308"/>
      <c r="DF68" s="308"/>
      <c r="DG68" s="308"/>
      <c r="DH68" s="308"/>
      <c r="DI68" s="309"/>
      <c r="DJ68" s="307">
        <f t="shared" si="11"/>
        <v>0</v>
      </c>
      <c r="DK68" s="308"/>
      <c r="DL68" s="308"/>
      <c r="DM68" s="308"/>
      <c r="DN68" s="308"/>
      <c r="DO68" s="309"/>
      <c r="DP68" s="307">
        <f t="shared" si="12"/>
        <v>0</v>
      </c>
      <c r="DQ68" s="308"/>
      <c r="DR68" s="308"/>
      <c r="DS68" s="308"/>
      <c r="DT68" s="308"/>
      <c r="DU68" s="310"/>
      <c r="DV68" s="17"/>
    </row>
    <row r="69" spans="1:126" s="8" customFormat="1" ht="36" customHeight="1" x14ac:dyDescent="0.35">
      <c r="A69" s="7"/>
      <c r="B69" s="289"/>
      <c r="C69" s="220"/>
      <c r="D69" s="220"/>
      <c r="E69" s="220"/>
      <c r="F69" s="220"/>
      <c r="G69" s="220"/>
      <c r="H69" s="220"/>
      <c r="I69" s="220"/>
      <c r="J69" s="290"/>
      <c r="K69" s="291"/>
      <c r="L69" s="220"/>
      <c r="M69" s="220"/>
      <c r="N69" s="220"/>
      <c r="O69" s="220"/>
      <c r="P69" s="290"/>
      <c r="Q69" s="292" t="str">
        <f t="shared" si="4"/>
        <v>No Device</v>
      </c>
      <c r="R69" s="293"/>
      <c r="S69" s="293"/>
      <c r="T69" s="293"/>
      <c r="U69" s="293"/>
      <c r="V69" s="293"/>
      <c r="W69" s="293"/>
      <c r="X69" s="293"/>
      <c r="Y69" s="293"/>
      <c r="Z69" s="293"/>
      <c r="AA69" s="293"/>
      <c r="AB69" s="293"/>
      <c r="AC69" s="293"/>
      <c r="AD69" s="293"/>
      <c r="AE69" s="293"/>
      <c r="AF69" s="293"/>
      <c r="AG69" s="293"/>
      <c r="AH69" s="293"/>
      <c r="AI69" s="293"/>
      <c r="AJ69" s="293"/>
      <c r="AK69" s="293"/>
      <c r="AL69" s="293"/>
      <c r="AM69" s="294"/>
      <c r="AN69" s="291"/>
      <c r="AO69" s="220"/>
      <c r="AP69" s="220"/>
      <c r="AQ69" s="220"/>
      <c r="AR69" s="220"/>
      <c r="AS69" s="290"/>
      <c r="AT69" s="295"/>
      <c r="AU69" s="296"/>
      <c r="AV69" s="296"/>
      <c r="AW69" s="296"/>
      <c r="AX69" s="296"/>
      <c r="AY69" s="296"/>
      <c r="AZ69" s="296"/>
      <c r="BA69" s="296"/>
      <c r="BB69" s="296"/>
      <c r="BC69" s="296"/>
      <c r="BD69" s="297"/>
      <c r="BE69" s="291"/>
      <c r="BF69" s="220"/>
      <c r="BG69" s="220"/>
      <c r="BH69" s="220"/>
      <c r="BI69" s="290"/>
      <c r="BJ69" s="291"/>
      <c r="BK69" s="220"/>
      <c r="BL69" s="220"/>
      <c r="BM69" s="290"/>
      <c r="BN69" s="298" t="str">
        <f t="shared" si="5"/>
        <v>None</v>
      </c>
      <c r="BO69" s="299"/>
      <c r="BP69" s="299"/>
      <c r="BQ69" s="299"/>
      <c r="BR69" s="299"/>
      <c r="BS69" s="299"/>
      <c r="BT69" s="299"/>
      <c r="BU69" s="299"/>
      <c r="BV69" s="299"/>
      <c r="BW69" s="299"/>
      <c r="BX69" s="299"/>
      <c r="BY69" s="299"/>
      <c r="BZ69" s="299"/>
      <c r="CA69" s="299"/>
      <c r="CB69" s="299"/>
      <c r="CC69" s="299"/>
      <c r="CD69" s="299"/>
      <c r="CE69" s="300"/>
      <c r="CF69" s="301">
        <f t="shared" si="6"/>
        <v>0</v>
      </c>
      <c r="CG69" s="302"/>
      <c r="CH69" s="302"/>
      <c r="CI69" s="302"/>
      <c r="CJ69" s="302"/>
      <c r="CK69" s="303"/>
      <c r="CL69" s="304">
        <f t="shared" si="7"/>
        <v>0</v>
      </c>
      <c r="CM69" s="305"/>
      <c r="CN69" s="305"/>
      <c r="CO69" s="305"/>
      <c r="CP69" s="305"/>
      <c r="CQ69" s="306"/>
      <c r="CR69" s="304">
        <f t="shared" si="8"/>
        <v>0</v>
      </c>
      <c r="CS69" s="305"/>
      <c r="CT69" s="305"/>
      <c r="CU69" s="305"/>
      <c r="CV69" s="305"/>
      <c r="CW69" s="306"/>
      <c r="CX69" s="304">
        <f t="shared" si="9"/>
        <v>0</v>
      </c>
      <c r="CY69" s="305"/>
      <c r="CZ69" s="305"/>
      <c r="DA69" s="305"/>
      <c r="DB69" s="305"/>
      <c r="DC69" s="306"/>
      <c r="DD69" s="307">
        <f t="shared" si="10"/>
        <v>0</v>
      </c>
      <c r="DE69" s="308"/>
      <c r="DF69" s="308"/>
      <c r="DG69" s="308"/>
      <c r="DH69" s="308"/>
      <c r="DI69" s="309"/>
      <c r="DJ69" s="307">
        <f t="shared" si="11"/>
        <v>0</v>
      </c>
      <c r="DK69" s="308"/>
      <c r="DL69" s="308"/>
      <c r="DM69" s="308"/>
      <c r="DN69" s="308"/>
      <c r="DO69" s="309"/>
      <c r="DP69" s="307">
        <f t="shared" si="12"/>
        <v>0</v>
      </c>
      <c r="DQ69" s="308"/>
      <c r="DR69" s="308"/>
      <c r="DS69" s="308"/>
      <c r="DT69" s="308"/>
      <c r="DU69" s="310"/>
      <c r="DV69" s="17"/>
    </row>
    <row r="70" spans="1:126" s="8" customFormat="1" ht="36" customHeight="1" x14ac:dyDescent="0.35">
      <c r="A70" s="7"/>
      <c r="B70" s="289"/>
      <c r="C70" s="220"/>
      <c r="D70" s="220"/>
      <c r="E70" s="220"/>
      <c r="F70" s="220"/>
      <c r="G70" s="220"/>
      <c r="H70" s="220"/>
      <c r="I70" s="220"/>
      <c r="J70" s="290"/>
      <c r="K70" s="291"/>
      <c r="L70" s="220"/>
      <c r="M70" s="220"/>
      <c r="N70" s="220"/>
      <c r="O70" s="220"/>
      <c r="P70" s="290"/>
      <c r="Q70" s="292" t="str">
        <f t="shared" si="4"/>
        <v>No Device</v>
      </c>
      <c r="R70" s="293"/>
      <c r="S70" s="293"/>
      <c r="T70" s="293"/>
      <c r="U70" s="293"/>
      <c r="V70" s="293"/>
      <c r="W70" s="293"/>
      <c r="X70" s="293"/>
      <c r="Y70" s="293"/>
      <c r="Z70" s="293"/>
      <c r="AA70" s="293"/>
      <c r="AB70" s="293"/>
      <c r="AC70" s="293"/>
      <c r="AD70" s="293"/>
      <c r="AE70" s="293"/>
      <c r="AF70" s="293"/>
      <c r="AG70" s="293"/>
      <c r="AH70" s="293"/>
      <c r="AI70" s="293"/>
      <c r="AJ70" s="293"/>
      <c r="AK70" s="293"/>
      <c r="AL70" s="293"/>
      <c r="AM70" s="294"/>
      <c r="AN70" s="291"/>
      <c r="AO70" s="220"/>
      <c r="AP70" s="220"/>
      <c r="AQ70" s="220"/>
      <c r="AR70" s="220"/>
      <c r="AS70" s="290"/>
      <c r="AT70" s="295"/>
      <c r="AU70" s="296"/>
      <c r="AV70" s="296"/>
      <c r="AW70" s="296"/>
      <c r="AX70" s="296"/>
      <c r="AY70" s="296"/>
      <c r="AZ70" s="296"/>
      <c r="BA70" s="296"/>
      <c r="BB70" s="296"/>
      <c r="BC70" s="296"/>
      <c r="BD70" s="297"/>
      <c r="BE70" s="291"/>
      <c r="BF70" s="220"/>
      <c r="BG70" s="220"/>
      <c r="BH70" s="220"/>
      <c r="BI70" s="290"/>
      <c r="BJ70" s="291"/>
      <c r="BK70" s="220"/>
      <c r="BL70" s="220"/>
      <c r="BM70" s="290"/>
      <c r="BN70" s="298" t="str">
        <f t="shared" si="5"/>
        <v>None</v>
      </c>
      <c r="BO70" s="299"/>
      <c r="BP70" s="299"/>
      <c r="BQ70" s="299"/>
      <c r="BR70" s="299"/>
      <c r="BS70" s="299"/>
      <c r="BT70" s="299"/>
      <c r="BU70" s="299"/>
      <c r="BV70" s="299"/>
      <c r="BW70" s="299"/>
      <c r="BX70" s="299"/>
      <c r="BY70" s="299"/>
      <c r="BZ70" s="299"/>
      <c r="CA70" s="299"/>
      <c r="CB70" s="299"/>
      <c r="CC70" s="299"/>
      <c r="CD70" s="299"/>
      <c r="CE70" s="300"/>
      <c r="CF70" s="301">
        <f t="shared" si="6"/>
        <v>0</v>
      </c>
      <c r="CG70" s="302"/>
      <c r="CH70" s="302"/>
      <c r="CI70" s="302"/>
      <c r="CJ70" s="302"/>
      <c r="CK70" s="303"/>
      <c r="CL70" s="304">
        <f t="shared" si="7"/>
        <v>0</v>
      </c>
      <c r="CM70" s="305"/>
      <c r="CN70" s="305"/>
      <c r="CO70" s="305"/>
      <c r="CP70" s="305"/>
      <c r="CQ70" s="306"/>
      <c r="CR70" s="304">
        <f t="shared" si="8"/>
        <v>0</v>
      </c>
      <c r="CS70" s="305"/>
      <c r="CT70" s="305"/>
      <c r="CU70" s="305"/>
      <c r="CV70" s="305"/>
      <c r="CW70" s="306"/>
      <c r="CX70" s="304">
        <f t="shared" si="9"/>
        <v>0</v>
      </c>
      <c r="CY70" s="305"/>
      <c r="CZ70" s="305"/>
      <c r="DA70" s="305"/>
      <c r="DB70" s="305"/>
      <c r="DC70" s="306"/>
      <c r="DD70" s="307">
        <f t="shared" si="10"/>
        <v>0</v>
      </c>
      <c r="DE70" s="308"/>
      <c r="DF70" s="308"/>
      <c r="DG70" s="308"/>
      <c r="DH70" s="308"/>
      <c r="DI70" s="309"/>
      <c r="DJ70" s="307">
        <f t="shared" si="11"/>
        <v>0</v>
      </c>
      <c r="DK70" s="308"/>
      <c r="DL70" s="308"/>
      <c r="DM70" s="308"/>
      <c r="DN70" s="308"/>
      <c r="DO70" s="309"/>
      <c r="DP70" s="307">
        <f t="shared" si="12"/>
        <v>0</v>
      </c>
      <c r="DQ70" s="308"/>
      <c r="DR70" s="308"/>
      <c r="DS70" s="308"/>
      <c r="DT70" s="308"/>
      <c r="DU70" s="310"/>
      <c r="DV70" s="17"/>
    </row>
    <row r="71" spans="1:126" s="8" customFormat="1" ht="36" customHeight="1" x14ac:dyDescent="0.35">
      <c r="A71" s="7"/>
      <c r="B71" s="289"/>
      <c r="C71" s="220"/>
      <c r="D71" s="220"/>
      <c r="E71" s="220"/>
      <c r="F71" s="220"/>
      <c r="G71" s="220"/>
      <c r="H71" s="220"/>
      <c r="I71" s="220"/>
      <c r="J71" s="290"/>
      <c r="K71" s="291"/>
      <c r="L71" s="220"/>
      <c r="M71" s="220"/>
      <c r="N71" s="220"/>
      <c r="O71" s="220"/>
      <c r="P71" s="290"/>
      <c r="Q71" s="292" t="str">
        <f t="shared" si="4"/>
        <v>No Device</v>
      </c>
      <c r="R71" s="293"/>
      <c r="S71" s="293"/>
      <c r="T71" s="293"/>
      <c r="U71" s="293"/>
      <c r="V71" s="293"/>
      <c r="W71" s="293"/>
      <c r="X71" s="293"/>
      <c r="Y71" s="293"/>
      <c r="Z71" s="293"/>
      <c r="AA71" s="293"/>
      <c r="AB71" s="293"/>
      <c r="AC71" s="293"/>
      <c r="AD71" s="293"/>
      <c r="AE71" s="293"/>
      <c r="AF71" s="293"/>
      <c r="AG71" s="293"/>
      <c r="AH71" s="293"/>
      <c r="AI71" s="293"/>
      <c r="AJ71" s="293"/>
      <c r="AK71" s="293"/>
      <c r="AL71" s="293"/>
      <c r="AM71" s="294"/>
      <c r="AN71" s="291"/>
      <c r="AO71" s="220"/>
      <c r="AP71" s="220"/>
      <c r="AQ71" s="220"/>
      <c r="AR71" s="220"/>
      <c r="AS71" s="290"/>
      <c r="AT71" s="295"/>
      <c r="AU71" s="296"/>
      <c r="AV71" s="296"/>
      <c r="AW71" s="296"/>
      <c r="AX71" s="296"/>
      <c r="AY71" s="296"/>
      <c r="AZ71" s="296"/>
      <c r="BA71" s="296"/>
      <c r="BB71" s="296"/>
      <c r="BC71" s="296"/>
      <c r="BD71" s="297"/>
      <c r="BE71" s="291"/>
      <c r="BF71" s="220"/>
      <c r="BG71" s="220"/>
      <c r="BH71" s="220"/>
      <c r="BI71" s="290"/>
      <c r="BJ71" s="291"/>
      <c r="BK71" s="220"/>
      <c r="BL71" s="220"/>
      <c r="BM71" s="290"/>
      <c r="BN71" s="298" t="str">
        <f t="shared" si="5"/>
        <v>None</v>
      </c>
      <c r="BO71" s="299"/>
      <c r="BP71" s="299"/>
      <c r="BQ71" s="299"/>
      <c r="BR71" s="299"/>
      <c r="BS71" s="299"/>
      <c r="BT71" s="299"/>
      <c r="BU71" s="299"/>
      <c r="BV71" s="299"/>
      <c r="BW71" s="299"/>
      <c r="BX71" s="299"/>
      <c r="BY71" s="299"/>
      <c r="BZ71" s="299"/>
      <c r="CA71" s="299"/>
      <c r="CB71" s="299"/>
      <c r="CC71" s="299"/>
      <c r="CD71" s="299"/>
      <c r="CE71" s="300"/>
      <c r="CF71" s="301">
        <f t="shared" si="6"/>
        <v>0</v>
      </c>
      <c r="CG71" s="302"/>
      <c r="CH71" s="302"/>
      <c r="CI71" s="302"/>
      <c r="CJ71" s="302"/>
      <c r="CK71" s="303"/>
      <c r="CL71" s="304">
        <f t="shared" si="7"/>
        <v>0</v>
      </c>
      <c r="CM71" s="305"/>
      <c r="CN71" s="305"/>
      <c r="CO71" s="305"/>
      <c r="CP71" s="305"/>
      <c r="CQ71" s="306"/>
      <c r="CR71" s="304">
        <f t="shared" si="8"/>
        <v>0</v>
      </c>
      <c r="CS71" s="305"/>
      <c r="CT71" s="305"/>
      <c r="CU71" s="305"/>
      <c r="CV71" s="305"/>
      <c r="CW71" s="306"/>
      <c r="CX71" s="304">
        <f t="shared" si="9"/>
        <v>0</v>
      </c>
      <c r="CY71" s="305"/>
      <c r="CZ71" s="305"/>
      <c r="DA71" s="305"/>
      <c r="DB71" s="305"/>
      <c r="DC71" s="306"/>
      <c r="DD71" s="307">
        <f t="shared" si="10"/>
        <v>0</v>
      </c>
      <c r="DE71" s="308"/>
      <c r="DF71" s="308"/>
      <c r="DG71" s="308"/>
      <c r="DH71" s="308"/>
      <c r="DI71" s="309"/>
      <c r="DJ71" s="307">
        <f t="shared" si="11"/>
        <v>0</v>
      </c>
      <c r="DK71" s="308"/>
      <c r="DL71" s="308"/>
      <c r="DM71" s="308"/>
      <c r="DN71" s="308"/>
      <c r="DO71" s="309"/>
      <c r="DP71" s="307">
        <f t="shared" si="12"/>
        <v>0</v>
      </c>
      <c r="DQ71" s="308"/>
      <c r="DR71" s="308"/>
      <c r="DS71" s="308"/>
      <c r="DT71" s="308"/>
      <c r="DU71" s="310"/>
      <c r="DV71" s="17"/>
    </row>
    <row r="72" spans="1:126" s="8" customFormat="1" ht="36" customHeight="1" x14ac:dyDescent="0.35">
      <c r="A72" s="7"/>
      <c r="B72" s="289"/>
      <c r="C72" s="220"/>
      <c r="D72" s="220"/>
      <c r="E72" s="220"/>
      <c r="F72" s="220"/>
      <c r="G72" s="220"/>
      <c r="H72" s="220"/>
      <c r="I72" s="220"/>
      <c r="J72" s="290"/>
      <c r="K72" s="291"/>
      <c r="L72" s="220"/>
      <c r="M72" s="220"/>
      <c r="N72" s="220"/>
      <c r="O72" s="220"/>
      <c r="P72" s="290"/>
      <c r="Q72" s="292" t="str">
        <f t="shared" si="4"/>
        <v>No Device</v>
      </c>
      <c r="R72" s="293"/>
      <c r="S72" s="293"/>
      <c r="T72" s="293"/>
      <c r="U72" s="293"/>
      <c r="V72" s="293"/>
      <c r="W72" s="293"/>
      <c r="X72" s="293"/>
      <c r="Y72" s="293"/>
      <c r="Z72" s="293"/>
      <c r="AA72" s="293"/>
      <c r="AB72" s="293"/>
      <c r="AC72" s="293"/>
      <c r="AD72" s="293"/>
      <c r="AE72" s="293"/>
      <c r="AF72" s="293"/>
      <c r="AG72" s="293"/>
      <c r="AH72" s="293"/>
      <c r="AI72" s="293"/>
      <c r="AJ72" s="293"/>
      <c r="AK72" s="293"/>
      <c r="AL72" s="293"/>
      <c r="AM72" s="294"/>
      <c r="AN72" s="291"/>
      <c r="AO72" s="220"/>
      <c r="AP72" s="220"/>
      <c r="AQ72" s="220"/>
      <c r="AR72" s="220"/>
      <c r="AS72" s="290"/>
      <c r="AT72" s="295"/>
      <c r="AU72" s="296"/>
      <c r="AV72" s="296"/>
      <c r="AW72" s="296"/>
      <c r="AX72" s="296"/>
      <c r="AY72" s="296"/>
      <c r="AZ72" s="296"/>
      <c r="BA72" s="296"/>
      <c r="BB72" s="296"/>
      <c r="BC72" s="296"/>
      <c r="BD72" s="297"/>
      <c r="BE72" s="291"/>
      <c r="BF72" s="220"/>
      <c r="BG72" s="220"/>
      <c r="BH72" s="220"/>
      <c r="BI72" s="290"/>
      <c r="BJ72" s="291"/>
      <c r="BK72" s="220"/>
      <c r="BL72" s="220"/>
      <c r="BM72" s="290"/>
      <c r="BN72" s="298" t="str">
        <f t="shared" si="5"/>
        <v>None</v>
      </c>
      <c r="BO72" s="299"/>
      <c r="BP72" s="299"/>
      <c r="BQ72" s="299"/>
      <c r="BR72" s="299"/>
      <c r="BS72" s="299"/>
      <c r="BT72" s="299"/>
      <c r="BU72" s="299"/>
      <c r="BV72" s="299"/>
      <c r="BW72" s="299"/>
      <c r="BX72" s="299"/>
      <c r="BY72" s="299"/>
      <c r="BZ72" s="299"/>
      <c r="CA72" s="299"/>
      <c r="CB72" s="299"/>
      <c r="CC72" s="299"/>
      <c r="CD72" s="299"/>
      <c r="CE72" s="300"/>
      <c r="CF72" s="301">
        <f t="shared" si="6"/>
        <v>0</v>
      </c>
      <c r="CG72" s="302"/>
      <c r="CH72" s="302"/>
      <c r="CI72" s="302"/>
      <c r="CJ72" s="302"/>
      <c r="CK72" s="303"/>
      <c r="CL72" s="304">
        <f t="shared" si="7"/>
        <v>0</v>
      </c>
      <c r="CM72" s="305"/>
      <c r="CN72" s="305"/>
      <c r="CO72" s="305"/>
      <c r="CP72" s="305"/>
      <c r="CQ72" s="306"/>
      <c r="CR72" s="304">
        <f t="shared" si="8"/>
        <v>0</v>
      </c>
      <c r="CS72" s="305"/>
      <c r="CT72" s="305"/>
      <c r="CU72" s="305"/>
      <c r="CV72" s="305"/>
      <c r="CW72" s="306"/>
      <c r="CX72" s="304">
        <f t="shared" si="9"/>
        <v>0</v>
      </c>
      <c r="CY72" s="305"/>
      <c r="CZ72" s="305"/>
      <c r="DA72" s="305"/>
      <c r="DB72" s="305"/>
      <c r="DC72" s="306"/>
      <c r="DD72" s="307">
        <f t="shared" si="10"/>
        <v>0</v>
      </c>
      <c r="DE72" s="308"/>
      <c r="DF72" s="308"/>
      <c r="DG72" s="308"/>
      <c r="DH72" s="308"/>
      <c r="DI72" s="309"/>
      <c r="DJ72" s="307">
        <f t="shared" si="11"/>
        <v>0</v>
      </c>
      <c r="DK72" s="308"/>
      <c r="DL72" s="308"/>
      <c r="DM72" s="308"/>
      <c r="DN72" s="308"/>
      <c r="DO72" s="309"/>
      <c r="DP72" s="307">
        <f t="shared" si="12"/>
        <v>0</v>
      </c>
      <c r="DQ72" s="308"/>
      <c r="DR72" s="308"/>
      <c r="DS72" s="308"/>
      <c r="DT72" s="308"/>
      <c r="DU72" s="310"/>
      <c r="DV72" s="17"/>
    </row>
    <row r="73" spans="1:126" s="8" customFormat="1" ht="36" customHeight="1" x14ac:dyDescent="0.35">
      <c r="A73" s="7"/>
      <c r="B73" s="289"/>
      <c r="C73" s="220"/>
      <c r="D73" s="220"/>
      <c r="E73" s="220"/>
      <c r="F73" s="220"/>
      <c r="G73" s="220"/>
      <c r="H73" s="220"/>
      <c r="I73" s="220"/>
      <c r="J73" s="290"/>
      <c r="K73" s="291"/>
      <c r="L73" s="220"/>
      <c r="M73" s="220"/>
      <c r="N73" s="220"/>
      <c r="O73" s="220"/>
      <c r="P73" s="290"/>
      <c r="Q73" s="292" t="str">
        <f t="shared" si="4"/>
        <v>No Device</v>
      </c>
      <c r="R73" s="293"/>
      <c r="S73" s="293"/>
      <c r="T73" s="293"/>
      <c r="U73" s="293"/>
      <c r="V73" s="293"/>
      <c r="W73" s="293"/>
      <c r="X73" s="293"/>
      <c r="Y73" s="293"/>
      <c r="Z73" s="293"/>
      <c r="AA73" s="293"/>
      <c r="AB73" s="293"/>
      <c r="AC73" s="293"/>
      <c r="AD73" s="293"/>
      <c r="AE73" s="293"/>
      <c r="AF73" s="293"/>
      <c r="AG73" s="293"/>
      <c r="AH73" s="293"/>
      <c r="AI73" s="293"/>
      <c r="AJ73" s="293"/>
      <c r="AK73" s="293"/>
      <c r="AL73" s="293"/>
      <c r="AM73" s="294"/>
      <c r="AN73" s="291"/>
      <c r="AO73" s="220"/>
      <c r="AP73" s="220"/>
      <c r="AQ73" s="220"/>
      <c r="AR73" s="220"/>
      <c r="AS73" s="290"/>
      <c r="AT73" s="295"/>
      <c r="AU73" s="296"/>
      <c r="AV73" s="296"/>
      <c r="AW73" s="296"/>
      <c r="AX73" s="296"/>
      <c r="AY73" s="296"/>
      <c r="AZ73" s="296"/>
      <c r="BA73" s="296"/>
      <c r="BB73" s="296"/>
      <c r="BC73" s="296"/>
      <c r="BD73" s="297"/>
      <c r="BE73" s="291"/>
      <c r="BF73" s="220"/>
      <c r="BG73" s="220"/>
      <c r="BH73" s="220"/>
      <c r="BI73" s="290"/>
      <c r="BJ73" s="291"/>
      <c r="BK73" s="220"/>
      <c r="BL73" s="220"/>
      <c r="BM73" s="290"/>
      <c r="BN73" s="298" t="str">
        <f t="shared" si="5"/>
        <v>None</v>
      </c>
      <c r="BO73" s="299"/>
      <c r="BP73" s="299"/>
      <c r="BQ73" s="299"/>
      <c r="BR73" s="299"/>
      <c r="BS73" s="299"/>
      <c r="BT73" s="299"/>
      <c r="BU73" s="299"/>
      <c r="BV73" s="299"/>
      <c r="BW73" s="299"/>
      <c r="BX73" s="299"/>
      <c r="BY73" s="299"/>
      <c r="BZ73" s="299"/>
      <c r="CA73" s="299"/>
      <c r="CB73" s="299"/>
      <c r="CC73" s="299"/>
      <c r="CD73" s="299"/>
      <c r="CE73" s="300"/>
      <c r="CF73" s="301">
        <f t="shared" si="6"/>
        <v>0</v>
      </c>
      <c r="CG73" s="302"/>
      <c r="CH73" s="302"/>
      <c r="CI73" s="302"/>
      <c r="CJ73" s="302"/>
      <c r="CK73" s="303"/>
      <c r="CL73" s="304">
        <f t="shared" si="7"/>
        <v>0</v>
      </c>
      <c r="CM73" s="305"/>
      <c r="CN73" s="305"/>
      <c r="CO73" s="305"/>
      <c r="CP73" s="305"/>
      <c r="CQ73" s="306"/>
      <c r="CR73" s="304">
        <f t="shared" si="8"/>
        <v>0</v>
      </c>
      <c r="CS73" s="305"/>
      <c r="CT73" s="305"/>
      <c r="CU73" s="305"/>
      <c r="CV73" s="305"/>
      <c r="CW73" s="306"/>
      <c r="CX73" s="304">
        <f t="shared" si="9"/>
        <v>0</v>
      </c>
      <c r="CY73" s="305"/>
      <c r="CZ73" s="305"/>
      <c r="DA73" s="305"/>
      <c r="DB73" s="305"/>
      <c r="DC73" s="306"/>
      <c r="DD73" s="307">
        <f t="shared" si="10"/>
        <v>0</v>
      </c>
      <c r="DE73" s="308"/>
      <c r="DF73" s="308"/>
      <c r="DG73" s="308"/>
      <c r="DH73" s="308"/>
      <c r="DI73" s="309"/>
      <c r="DJ73" s="307">
        <f t="shared" si="11"/>
        <v>0</v>
      </c>
      <c r="DK73" s="308"/>
      <c r="DL73" s="308"/>
      <c r="DM73" s="308"/>
      <c r="DN73" s="308"/>
      <c r="DO73" s="309"/>
      <c r="DP73" s="307">
        <f t="shared" si="12"/>
        <v>0</v>
      </c>
      <c r="DQ73" s="308"/>
      <c r="DR73" s="308"/>
      <c r="DS73" s="308"/>
      <c r="DT73" s="308"/>
      <c r="DU73" s="310"/>
      <c r="DV73" s="17"/>
    </row>
    <row r="74" spans="1:126" s="8" customFormat="1" ht="36" customHeight="1" x14ac:dyDescent="0.35">
      <c r="A74" s="7"/>
      <c r="B74" s="289"/>
      <c r="C74" s="220"/>
      <c r="D74" s="220"/>
      <c r="E74" s="220"/>
      <c r="F74" s="220"/>
      <c r="G74" s="220"/>
      <c r="H74" s="220"/>
      <c r="I74" s="220"/>
      <c r="J74" s="290"/>
      <c r="K74" s="291"/>
      <c r="L74" s="220"/>
      <c r="M74" s="220"/>
      <c r="N74" s="220"/>
      <c r="O74" s="220"/>
      <c r="P74" s="290"/>
      <c r="Q74" s="292" t="str">
        <f t="shared" si="4"/>
        <v>No Device</v>
      </c>
      <c r="R74" s="293"/>
      <c r="S74" s="293"/>
      <c r="T74" s="293"/>
      <c r="U74" s="293"/>
      <c r="V74" s="293"/>
      <c r="W74" s="293"/>
      <c r="X74" s="293"/>
      <c r="Y74" s="293"/>
      <c r="Z74" s="293"/>
      <c r="AA74" s="293"/>
      <c r="AB74" s="293"/>
      <c r="AC74" s="293"/>
      <c r="AD74" s="293"/>
      <c r="AE74" s="293"/>
      <c r="AF74" s="293"/>
      <c r="AG74" s="293"/>
      <c r="AH74" s="293"/>
      <c r="AI74" s="293"/>
      <c r="AJ74" s="293"/>
      <c r="AK74" s="293"/>
      <c r="AL74" s="293"/>
      <c r="AM74" s="294"/>
      <c r="AN74" s="291"/>
      <c r="AO74" s="220"/>
      <c r="AP74" s="220"/>
      <c r="AQ74" s="220"/>
      <c r="AR74" s="220"/>
      <c r="AS74" s="290"/>
      <c r="AT74" s="295"/>
      <c r="AU74" s="296"/>
      <c r="AV74" s="296"/>
      <c r="AW74" s="296"/>
      <c r="AX74" s="296"/>
      <c r="AY74" s="296"/>
      <c r="AZ74" s="296"/>
      <c r="BA74" s="296"/>
      <c r="BB74" s="296"/>
      <c r="BC74" s="296"/>
      <c r="BD74" s="297"/>
      <c r="BE74" s="291"/>
      <c r="BF74" s="220"/>
      <c r="BG74" s="220"/>
      <c r="BH74" s="220"/>
      <c r="BI74" s="290"/>
      <c r="BJ74" s="291"/>
      <c r="BK74" s="220"/>
      <c r="BL74" s="220"/>
      <c r="BM74" s="290"/>
      <c r="BN74" s="298" t="str">
        <f t="shared" si="5"/>
        <v>None</v>
      </c>
      <c r="BO74" s="299"/>
      <c r="BP74" s="299"/>
      <c r="BQ74" s="299"/>
      <c r="BR74" s="299"/>
      <c r="BS74" s="299"/>
      <c r="BT74" s="299"/>
      <c r="BU74" s="299"/>
      <c r="BV74" s="299"/>
      <c r="BW74" s="299"/>
      <c r="BX74" s="299"/>
      <c r="BY74" s="299"/>
      <c r="BZ74" s="299"/>
      <c r="CA74" s="299"/>
      <c r="CB74" s="299"/>
      <c r="CC74" s="299"/>
      <c r="CD74" s="299"/>
      <c r="CE74" s="300"/>
      <c r="CF74" s="301">
        <f t="shared" si="6"/>
        <v>0</v>
      </c>
      <c r="CG74" s="302"/>
      <c r="CH74" s="302"/>
      <c r="CI74" s="302"/>
      <c r="CJ74" s="302"/>
      <c r="CK74" s="303"/>
      <c r="CL74" s="304">
        <f t="shared" si="7"/>
        <v>0</v>
      </c>
      <c r="CM74" s="305"/>
      <c r="CN74" s="305"/>
      <c r="CO74" s="305"/>
      <c r="CP74" s="305"/>
      <c r="CQ74" s="306"/>
      <c r="CR74" s="304">
        <f t="shared" si="8"/>
        <v>0</v>
      </c>
      <c r="CS74" s="305"/>
      <c r="CT74" s="305"/>
      <c r="CU74" s="305"/>
      <c r="CV74" s="305"/>
      <c r="CW74" s="306"/>
      <c r="CX74" s="304">
        <f t="shared" si="9"/>
        <v>0</v>
      </c>
      <c r="CY74" s="305"/>
      <c r="CZ74" s="305"/>
      <c r="DA74" s="305"/>
      <c r="DB74" s="305"/>
      <c r="DC74" s="306"/>
      <c r="DD74" s="307">
        <f t="shared" si="10"/>
        <v>0</v>
      </c>
      <c r="DE74" s="308"/>
      <c r="DF74" s="308"/>
      <c r="DG74" s="308"/>
      <c r="DH74" s="308"/>
      <c r="DI74" s="309"/>
      <c r="DJ74" s="307">
        <f t="shared" si="11"/>
        <v>0</v>
      </c>
      <c r="DK74" s="308"/>
      <c r="DL74" s="308"/>
      <c r="DM74" s="308"/>
      <c r="DN74" s="308"/>
      <c r="DO74" s="309"/>
      <c r="DP74" s="307">
        <f t="shared" si="12"/>
        <v>0</v>
      </c>
      <c r="DQ74" s="308"/>
      <c r="DR74" s="308"/>
      <c r="DS74" s="308"/>
      <c r="DT74" s="308"/>
      <c r="DU74" s="310"/>
      <c r="DV74" s="17"/>
    </row>
    <row r="75" spans="1:126" s="8" customFormat="1" ht="36" customHeight="1" x14ac:dyDescent="0.35">
      <c r="A75" s="7"/>
      <c r="B75" s="289"/>
      <c r="C75" s="220"/>
      <c r="D75" s="220"/>
      <c r="E75" s="220"/>
      <c r="F75" s="220"/>
      <c r="G75" s="220"/>
      <c r="H75" s="220"/>
      <c r="I75" s="220"/>
      <c r="J75" s="290"/>
      <c r="K75" s="291"/>
      <c r="L75" s="220"/>
      <c r="M75" s="220"/>
      <c r="N75" s="220"/>
      <c r="O75" s="220"/>
      <c r="P75" s="290"/>
      <c r="Q75" s="292" t="str">
        <f t="shared" si="4"/>
        <v>No Device</v>
      </c>
      <c r="R75" s="293"/>
      <c r="S75" s="293"/>
      <c r="T75" s="293"/>
      <c r="U75" s="293"/>
      <c r="V75" s="293"/>
      <c r="W75" s="293"/>
      <c r="X75" s="293"/>
      <c r="Y75" s="293"/>
      <c r="Z75" s="293"/>
      <c r="AA75" s="293"/>
      <c r="AB75" s="293"/>
      <c r="AC75" s="293"/>
      <c r="AD75" s="293"/>
      <c r="AE75" s="293"/>
      <c r="AF75" s="293"/>
      <c r="AG75" s="293"/>
      <c r="AH75" s="293"/>
      <c r="AI75" s="293"/>
      <c r="AJ75" s="293"/>
      <c r="AK75" s="293"/>
      <c r="AL75" s="293"/>
      <c r="AM75" s="294"/>
      <c r="AN75" s="291"/>
      <c r="AO75" s="220"/>
      <c r="AP75" s="220"/>
      <c r="AQ75" s="220"/>
      <c r="AR75" s="220"/>
      <c r="AS75" s="290"/>
      <c r="AT75" s="295"/>
      <c r="AU75" s="296"/>
      <c r="AV75" s="296"/>
      <c r="AW75" s="296"/>
      <c r="AX75" s="296"/>
      <c r="AY75" s="296"/>
      <c r="AZ75" s="296"/>
      <c r="BA75" s="296"/>
      <c r="BB75" s="296"/>
      <c r="BC75" s="296"/>
      <c r="BD75" s="297"/>
      <c r="BE75" s="291"/>
      <c r="BF75" s="220"/>
      <c r="BG75" s="220"/>
      <c r="BH75" s="220"/>
      <c r="BI75" s="290"/>
      <c r="BJ75" s="291"/>
      <c r="BK75" s="220"/>
      <c r="BL75" s="220"/>
      <c r="BM75" s="290"/>
      <c r="BN75" s="298" t="str">
        <f t="shared" si="5"/>
        <v>None</v>
      </c>
      <c r="BO75" s="299"/>
      <c r="BP75" s="299"/>
      <c r="BQ75" s="299"/>
      <c r="BR75" s="299"/>
      <c r="BS75" s="299"/>
      <c r="BT75" s="299"/>
      <c r="BU75" s="299"/>
      <c r="BV75" s="299"/>
      <c r="BW75" s="299"/>
      <c r="BX75" s="299"/>
      <c r="BY75" s="299"/>
      <c r="BZ75" s="299"/>
      <c r="CA75" s="299"/>
      <c r="CB75" s="299"/>
      <c r="CC75" s="299"/>
      <c r="CD75" s="299"/>
      <c r="CE75" s="300"/>
      <c r="CF75" s="301">
        <f t="shared" si="6"/>
        <v>0</v>
      </c>
      <c r="CG75" s="302"/>
      <c r="CH75" s="302"/>
      <c r="CI75" s="302"/>
      <c r="CJ75" s="302"/>
      <c r="CK75" s="303"/>
      <c r="CL75" s="304">
        <f t="shared" si="7"/>
        <v>0</v>
      </c>
      <c r="CM75" s="305"/>
      <c r="CN75" s="305"/>
      <c r="CO75" s="305"/>
      <c r="CP75" s="305"/>
      <c r="CQ75" s="306"/>
      <c r="CR75" s="304">
        <f t="shared" si="8"/>
        <v>0</v>
      </c>
      <c r="CS75" s="305"/>
      <c r="CT75" s="305"/>
      <c r="CU75" s="305"/>
      <c r="CV75" s="305"/>
      <c r="CW75" s="306"/>
      <c r="CX75" s="304">
        <f t="shared" si="9"/>
        <v>0</v>
      </c>
      <c r="CY75" s="305"/>
      <c r="CZ75" s="305"/>
      <c r="DA75" s="305"/>
      <c r="DB75" s="305"/>
      <c r="DC75" s="306"/>
      <c r="DD75" s="307">
        <f t="shared" si="10"/>
        <v>0</v>
      </c>
      <c r="DE75" s="308"/>
      <c r="DF75" s="308"/>
      <c r="DG75" s="308"/>
      <c r="DH75" s="308"/>
      <c r="DI75" s="309"/>
      <c r="DJ75" s="307">
        <f t="shared" si="11"/>
        <v>0</v>
      </c>
      <c r="DK75" s="308"/>
      <c r="DL75" s="308"/>
      <c r="DM75" s="308"/>
      <c r="DN75" s="308"/>
      <c r="DO75" s="309"/>
      <c r="DP75" s="307">
        <f t="shared" si="12"/>
        <v>0</v>
      </c>
      <c r="DQ75" s="308"/>
      <c r="DR75" s="308"/>
      <c r="DS75" s="308"/>
      <c r="DT75" s="308"/>
      <c r="DU75" s="310"/>
      <c r="DV75" s="17"/>
    </row>
    <row r="76" spans="1:126" s="8" customFormat="1" ht="36" customHeight="1" x14ac:dyDescent="0.35">
      <c r="A76" s="7"/>
      <c r="B76" s="289"/>
      <c r="C76" s="220"/>
      <c r="D76" s="220"/>
      <c r="E76" s="220"/>
      <c r="F76" s="220"/>
      <c r="G76" s="220"/>
      <c r="H76" s="220"/>
      <c r="I76" s="220"/>
      <c r="J76" s="290"/>
      <c r="K76" s="291"/>
      <c r="L76" s="220"/>
      <c r="M76" s="220"/>
      <c r="N76" s="220"/>
      <c r="O76" s="220"/>
      <c r="P76" s="290"/>
      <c r="Q76" s="292" t="str">
        <f t="shared" si="4"/>
        <v>No Device</v>
      </c>
      <c r="R76" s="293"/>
      <c r="S76" s="293"/>
      <c r="T76" s="293"/>
      <c r="U76" s="293"/>
      <c r="V76" s="293"/>
      <c r="W76" s="293"/>
      <c r="X76" s="293"/>
      <c r="Y76" s="293"/>
      <c r="Z76" s="293"/>
      <c r="AA76" s="293"/>
      <c r="AB76" s="293"/>
      <c r="AC76" s="293"/>
      <c r="AD76" s="293"/>
      <c r="AE76" s="293"/>
      <c r="AF76" s="293"/>
      <c r="AG76" s="293"/>
      <c r="AH76" s="293"/>
      <c r="AI76" s="293"/>
      <c r="AJ76" s="293"/>
      <c r="AK76" s="293"/>
      <c r="AL76" s="293"/>
      <c r="AM76" s="294"/>
      <c r="AN76" s="291"/>
      <c r="AO76" s="220"/>
      <c r="AP76" s="220"/>
      <c r="AQ76" s="220"/>
      <c r="AR76" s="220"/>
      <c r="AS76" s="290"/>
      <c r="AT76" s="295"/>
      <c r="AU76" s="296"/>
      <c r="AV76" s="296"/>
      <c r="AW76" s="296"/>
      <c r="AX76" s="296"/>
      <c r="AY76" s="296"/>
      <c r="AZ76" s="296"/>
      <c r="BA76" s="296"/>
      <c r="BB76" s="296"/>
      <c r="BC76" s="296"/>
      <c r="BD76" s="297"/>
      <c r="BE76" s="291"/>
      <c r="BF76" s="220"/>
      <c r="BG76" s="220"/>
      <c r="BH76" s="220"/>
      <c r="BI76" s="290"/>
      <c r="BJ76" s="291"/>
      <c r="BK76" s="220"/>
      <c r="BL76" s="220"/>
      <c r="BM76" s="290"/>
      <c r="BN76" s="298" t="str">
        <f t="shared" si="5"/>
        <v>None</v>
      </c>
      <c r="BO76" s="299"/>
      <c r="BP76" s="299"/>
      <c r="BQ76" s="299"/>
      <c r="BR76" s="299"/>
      <c r="BS76" s="299"/>
      <c r="BT76" s="299"/>
      <c r="BU76" s="299"/>
      <c r="BV76" s="299"/>
      <c r="BW76" s="299"/>
      <c r="BX76" s="299"/>
      <c r="BY76" s="299"/>
      <c r="BZ76" s="299"/>
      <c r="CA76" s="299"/>
      <c r="CB76" s="299"/>
      <c r="CC76" s="299"/>
      <c r="CD76" s="299"/>
      <c r="CE76" s="300"/>
      <c r="CF76" s="301">
        <f t="shared" si="6"/>
        <v>0</v>
      </c>
      <c r="CG76" s="302"/>
      <c r="CH76" s="302"/>
      <c r="CI76" s="302"/>
      <c r="CJ76" s="302"/>
      <c r="CK76" s="303"/>
      <c r="CL76" s="304">
        <f t="shared" si="7"/>
        <v>0</v>
      </c>
      <c r="CM76" s="305"/>
      <c r="CN76" s="305"/>
      <c r="CO76" s="305"/>
      <c r="CP76" s="305"/>
      <c r="CQ76" s="306"/>
      <c r="CR76" s="304">
        <f t="shared" si="8"/>
        <v>0</v>
      </c>
      <c r="CS76" s="305"/>
      <c r="CT76" s="305"/>
      <c r="CU76" s="305"/>
      <c r="CV76" s="305"/>
      <c r="CW76" s="306"/>
      <c r="CX76" s="304">
        <f t="shared" si="9"/>
        <v>0</v>
      </c>
      <c r="CY76" s="305"/>
      <c r="CZ76" s="305"/>
      <c r="DA76" s="305"/>
      <c r="DB76" s="305"/>
      <c r="DC76" s="306"/>
      <c r="DD76" s="307">
        <f t="shared" si="10"/>
        <v>0</v>
      </c>
      <c r="DE76" s="308"/>
      <c r="DF76" s="308"/>
      <c r="DG76" s="308"/>
      <c r="DH76" s="308"/>
      <c r="DI76" s="309"/>
      <c r="DJ76" s="307">
        <f t="shared" si="11"/>
        <v>0</v>
      </c>
      <c r="DK76" s="308"/>
      <c r="DL76" s="308"/>
      <c r="DM76" s="308"/>
      <c r="DN76" s="308"/>
      <c r="DO76" s="309"/>
      <c r="DP76" s="307">
        <f t="shared" si="12"/>
        <v>0</v>
      </c>
      <c r="DQ76" s="308"/>
      <c r="DR76" s="308"/>
      <c r="DS76" s="308"/>
      <c r="DT76" s="308"/>
      <c r="DU76" s="310"/>
      <c r="DV76" s="17"/>
    </row>
    <row r="77" spans="1:126" s="8" customFormat="1" ht="36" customHeight="1" x14ac:dyDescent="0.35">
      <c r="A77" s="7"/>
      <c r="B77" s="289"/>
      <c r="C77" s="220"/>
      <c r="D77" s="220"/>
      <c r="E77" s="220"/>
      <c r="F77" s="220"/>
      <c r="G77" s="220"/>
      <c r="H77" s="220"/>
      <c r="I77" s="220"/>
      <c r="J77" s="290"/>
      <c r="K77" s="291"/>
      <c r="L77" s="220"/>
      <c r="M77" s="220"/>
      <c r="N77" s="220"/>
      <c r="O77" s="220"/>
      <c r="P77" s="290"/>
      <c r="Q77" s="292" t="str">
        <f t="shared" si="4"/>
        <v>No Device</v>
      </c>
      <c r="R77" s="293"/>
      <c r="S77" s="293"/>
      <c r="T77" s="293"/>
      <c r="U77" s="293"/>
      <c r="V77" s="293"/>
      <c r="W77" s="293"/>
      <c r="X77" s="293"/>
      <c r="Y77" s="293"/>
      <c r="Z77" s="293"/>
      <c r="AA77" s="293"/>
      <c r="AB77" s="293"/>
      <c r="AC77" s="293"/>
      <c r="AD77" s="293"/>
      <c r="AE77" s="293"/>
      <c r="AF77" s="293"/>
      <c r="AG77" s="293"/>
      <c r="AH77" s="293"/>
      <c r="AI77" s="293"/>
      <c r="AJ77" s="293"/>
      <c r="AK77" s="293"/>
      <c r="AL77" s="293"/>
      <c r="AM77" s="294"/>
      <c r="AN77" s="291"/>
      <c r="AO77" s="220"/>
      <c r="AP77" s="220"/>
      <c r="AQ77" s="220"/>
      <c r="AR77" s="220"/>
      <c r="AS77" s="290"/>
      <c r="AT77" s="295"/>
      <c r="AU77" s="296"/>
      <c r="AV77" s="296"/>
      <c r="AW77" s="296"/>
      <c r="AX77" s="296"/>
      <c r="AY77" s="296"/>
      <c r="AZ77" s="296"/>
      <c r="BA77" s="296"/>
      <c r="BB77" s="296"/>
      <c r="BC77" s="296"/>
      <c r="BD77" s="297"/>
      <c r="BE77" s="291"/>
      <c r="BF77" s="220"/>
      <c r="BG77" s="220"/>
      <c r="BH77" s="220"/>
      <c r="BI77" s="290"/>
      <c r="BJ77" s="291"/>
      <c r="BK77" s="220"/>
      <c r="BL77" s="220"/>
      <c r="BM77" s="290"/>
      <c r="BN77" s="298" t="str">
        <f t="shared" si="5"/>
        <v>None</v>
      </c>
      <c r="BO77" s="299"/>
      <c r="BP77" s="299"/>
      <c r="BQ77" s="299"/>
      <c r="BR77" s="299"/>
      <c r="BS77" s="299"/>
      <c r="BT77" s="299"/>
      <c r="BU77" s="299"/>
      <c r="BV77" s="299"/>
      <c r="BW77" s="299"/>
      <c r="BX77" s="299"/>
      <c r="BY77" s="299"/>
      <c r="BZ77" s="299"/>
      <c r="CA77" s="299"/>
      <c r="CB77" s="299"/>
      <c r="CC77" s="299"/>
      <c r="CD77" s="299"/>
      <c r="CE77" s="300"/>
      <c r="CF77" s="301">
        <f t="shared" si="6"/>
        <v>0</v>
      </c>
      <c r="CG77" s="302"/>
      <c r="CH77" s="302"/>
      <c r="CI77" s="302"/>
      <c r="CJ77" s="302"/>
      <c r="CK77" s="303"/>
      <c r="CL77" s="304">
        <f t="shared" si="7"/>
        <v>0</v>
      </c>
      <c r="CM77" s="305"/>
      <c r="CN77" s="305"/>
      <c r="CO77" s="305"/>
      <c r="CP77" s="305"/>
      <c r="CQ77" s="306"/>
      <c r="CR77" s="304">
        <f t="shared" si="8"/>
        <v>0</v>
      </c>
      <c r="CS77" s="305"/>
      <c r="CT77" s="305"/>
      <c r="CU77" s="305"/>
      <c r="CV77" s="305"/>
      <c r="CW77" s="306"/>
      <c r="CX77" s="304">
        <f t="shared" si="9"/>
        <v>0</v>
      </c>
      <c r="CY77" s="305"/>
      <c r="CZ77" s="305"/>
      <c r="DA77" s="305"/>
      <c r="DB77" s="305"/>
      <c r="DC77" s="306"/>
      <c r="DD77" s="307">
        <f t="shared" si="10"/>
        <v>0</v>
      </c>
      <c r="DE77" s="308"/>
      <c r="DF77" s="308"/>
      <c r="DG77" s="308"/>
      <c r="DH77" s="308"/>
      <c r="DI77" s="309"/>
      <c r="DJ77" s="307">
        <f t="shared" si="11"/>
        <v>0</v>
      </c>
      <c r="DK77" s="308"/>
      <c r="DL77" s="308"/>
      <c r="DM77" s="308"/>
      <c r="DN77" s="308"/>
      <c r="DO77" s="309"/>
      <c r="DP77" s="307">
        <f t="shared" si="12"/>
        <v>0</v>
      </c>
      <c r="DQ77" s="308"/>
      <c r="DR77" s="308"/>
      <c r="DS77" s="308"/>
      <c r="DT77" s="308"/>
      <c r="DU77" s="310"/>
      <c r="DV77" s="17"/>
    </row>
    <row r="78" spans="1:126" s="8" customFormat="1" ht="36" customHeight="1" x14ac:dyDescent="0.35">
      <c r="A78" s="7"/>
      <c r="B78" s="289"/>
      <c r="C78" s="220"/>
      <c r="D78" s="220"/>
      <c r="E78" s="220"/>
      <c r="F78" s="220"/>
      <c r="G78" s="220"/>
      <c r="H78" s="220"/>
      <c r="I78" s="220"/>
      <c r="J78" s="290"/>
      <c r="K78" s="291"/>
      <c r="L78" s="220"/>
      <c r="M78" s="220"/>
      <c r="N78" s="220"/>
      <c r="O78" s="220"/>
      <c r="P78" s="290"/>
      <c r="Q78" s="292" t="str">
        <f t="shared" si="4"/>
        <v>No Device</v>
      </c>
      <c r="R78" s="293"/>
      <c r="S78" s="293"/>
      <c r="T78" s="293"/>
      <c r="U78" s="293"/>
      <c r="V78" s="293"/>
      <c r="W78" s="293"/>
      <c r="X78" s="293"/>
      <c r="Y78" s="293"/>
      <c r="Z78" s="293"/>
      <c r="AA78" s="293"/>
      <c r="AB78" s="293"/>
      <c r="AC78" s="293"/>
      <c r="AD78" s="293"/>
      <c r="AE78" s="293"/>
      <c r="AF78" s="293"/>
      <c r="AG78" s="293"/>
      <c r="AH78" s="293"/>
      <c r="AI78" s="293"/>
      <c r="AJ78" s="293"/>
      <c r="AK78" s="293"/>
      <c r="AL78" s="293"/>
      <c r="AM78" s="294"/>
      <c r="AN78" s="291"/>
      <c r="AO78" s="220"/>
      <c r="AP78" s="220"/>
      <c r="AQ78" s="220"/>
      <c r="AR78" s="220"/>
      <c r="AS78" s="290"/>
      <c r="AT78" s="295"/>
      <c r="AU78" s="296"/>
      <c r="AV78" s="296"/>
      <c r="AW78" s="296"/>
      <c r="AX78" s="296"/>
      <c r="AY78" s="296"/>
      <c r="AZ78" s="296"/>
      <c r="BA78" s="296"/>
      <c r="BB78" s="296"/>
      <c r="BC78" s="296"/>
      <c r="BD78" s="297"/>
      <c r="BE78" s="291"/>
      <c r="BF78" s="220"/>
      <c r="BG78" s="220"/>
      <c r="BH78" s="220"/>
      <c r="BI78" s="290"/>
      <c r="BJ78" s="291"/>
      <c r="BK78" s="220"/>
      <c r="BL78" s="220"/>
      <c r="BM78" s="290"/>
      <c r="BN78" s="298" t="str">
        <f t="shared" si="5"/>
        <v>None</v>
      </c>
      <c r="BO78" s="299"/>
      <c r="BP78" s="299"/>
      <c r="BQ78" s="299"/>
      <c r="BR78" s="299"/>
      <c r="BS78" s="299"/>
      <c r="BT78" s="299"/>
      <c r="BU78" s="299"/>
      <c r="BV78" s="299"/>
      <c r="BW78" s="299"/>
      <c r="BX78" s="299"/>
      <c r="BY78" s="299"/>
      <c r="BZ78" s="299"/>
      <c r="CA78" s="299"/>
      <c r="CB78" s="299"/>
      <c r="CC78" s="299"/>
      <c r="CD78" s="299"/>
      <c r="CE78" s="300"/>
      <c r="CF78" s="301">
        <f t="shared" si="6"/>
        <v>0</v>
      </c>
      <c r="CG78" s="302"/>
      <c r="CH78" s="302"/>
      <c r="CI78" s="302"/>
      <c r="CJ78" s="302"/>
      <c r="CK78" s="303"/>
      <c r="CL78" s="304">
        <f t="shared" si="7"/>
        <v>0</v>
      </c>
      <c r="CM78" s="305"/>
      <c r="CN78" s="305"/>
      <c r="CO78" s="305"/>
      <c r="CP78" s="305"/>
      <c r="CQ78" s="306"/>
      <c r="CR78" s="304">
        <f t="shared" si="8"/>
        <v>0</v>
      </c>
      <c r="CS78" s="305"/>
      <c r="CT78" s="305"/>
      <c r="CU78" s="305"/>
      <c r="CV78" s="305"/>
      <c r="CW78" s="306"/>
      <c r="CX78" s="304">
        <f t="shared" si="9"/>
        <v>0</v>
      </c>
      <c r="CY78" s="305"/>
      <c r="CZ78" s="305"/>
      <c r="DA78" s="305"/>
      <c r="DB78" s="305"/>
      <c r="DC78" s="306"/>
      <c r="DD78" s="307">
        <f t="shared" si="10"/>
        <v>0</v>
      </c>
      <c r="DE78" s="308"/>
      <c r="DF78" s="308"/>
      <c r="DG78" s="308"/>
      <c r="DH78" s="308"/>
      <c r="DI78" s="309"/>
      <c r="DJ78" s="307">
        <f t="shared" si="11"/>
        <v>0</v>
      </c>
      <c r="DK78" s="308"/>
      <c r="DL78" s="308"/>
      <c r="DM78" s="308"/>
      <c r="DN78" s="308"/>
      <c r="DO78" s="309"/>
      <c r="DP78" s="307">
        <f t="shared" si="12"/>
        <v>0</v>
      </c>
      <c r="DQ78" s="308"/>
      <c r="DR78" s="308"/>
      <c r="DS78" s="308"/>
      <c r="DT78" s="308"/>
      <c r="DU78" s="310"/>
      <c r="DV78" s="17"/>
    </row>
    <row r="79" spans="1:126" s="8" customFormat="1" ht="36" customHeight="1" x14ac:dyDescent="0.35">
      <c r="A79" s="7"/>
      <c r="B79" s="289"/>
      <c r="C79" s="220"/>
      <c r="D79" s="220"/>
      <c r="E79" s="220"/>
      <c r="F79" s="220"/>
      <c r="G79" s="220"/>
      <c r="H79" s="220"/>
      <c r="I79" s="220"/>
      <c r="J79" s="290"/>
      <c r="K79" s="291"/>
      <c r="L79" s="220"/>
      <c r="M79" s="220"/>
      <c r="N79" s="220"/>
      <c r="O79" s="220"/>
      <c r="P79" s="290"/>
      <c r="Q79" s="292" t="str">
        <f t="shared" si="4"/>
        <v>No Device</v>
      </c>
      <c r="R79" s="293"/>
      <c r="S79" s="293"/>
      <c r="T79" s="293"/>
      <c r="U79" s="293"/>
      <c r="V79" s="293"/>
      <c r="W79" s="293"/>
      <c r="X79" s="293"/>
      <c r="Y79" s="293"/>
      <c r="Z79" s="293"/>
      <c r="AA79" s="293"/>
      <c r="AB79" s="293"/>
      <c r="AC79" s="293"/>
      <c r="AD79" s="293"/>
      <c r="AE79" s="293"/>
      <c r="AF79" s="293"/>
      <c r="AG79" s="293"/>
      <c r="AH79" s="293"/>
      <c r="AI79" s="293"/>
      <c r="AJ79" s="293"/>
      <c r="AK79" s="293"/>
      <c r="AL79" s="293"/>
      <c r="AM79" s="294"/>
      <c r="AN79" s="291"/>
      <c r="AO79" s="220"/>
      <c r="AP79" s="220"/>
      <c r="AQ79" s="220"/>
      <c r="AR79" s="220"/>
      <c r="AS79" s="290"/>
      <c r="AT79" s="295"/>
      <c r="AU79" s="296"/>
      <c r="AV79" s="296"/>
      <c r="AW79" s="296"/>
      <c r="AX79" s="296"/>
      <c r="AY79" s="296"/>
      <c r="AZ79" s="296"/>
      <c r="BA79" s="296"/>
      <c r="BB79" s="296"/>
      <c r="BC79" s="296"/>
      <c r="BD79" s="297"/>
      <c r="BE79" s="291"/>
      <c r="BF79" s="220"/>
      <c r="BG79" s="220"/>
      <c r="BH79" s="220"/>
      <c r="BI79" s="290"/>
      <c r="BJ79" s="291"/>
      <c r="BK79" s="220"/>
      <c r="BL79" s="220"/>
      <c r="BM79" s="290"/>
      <c r="BN79" s="298" t="str">
        <f t="shared" si="5"/>
        <v>None</v>
      </c>
      <c r="BO79" s="299"/>
      <c r="BP79" s="299"/>
      <c r="BQ79" s="299"/>
      <c r="BR79" s="299"/>
      <c r="BS79" s="299"/>
      <c r="BT79" s="299"/>
      <c r="BU79" s="299"/>
      <c r="BV79" s="299"/>
      <c r="BW79" s="299"/>
      <c r="BX79" s="299"/>
      <c r="BY79" s="299"/>
      <c r="BZ79" s="299"/>
      <c r="CA79" s="299"/>
      <c r="CB79" s="299"/>
      <c r="CC79" s="299"/>
      <c r="CD79" s="299"/>
      <c r="CE79" s="300"/>
      <c r="CF79" s="301">
        <f t="shared" si="6"/>
        <v>0</v>
      </c>
      <c r="CG79" s="302"/>
      <c r="CH79" s="302"/>
      <c r="CI79" s="302"/>
      <c r="CJ79" s="302"/>
      <c r="CK79" s="303"/>
      <c r="CL79" s="304">
        <f t="shared" si="7"/>
        <v>0</v>
      </c>
      <c r="CM79" s="305"/>
      <c r="CN79" s="305"/>
      <c r="CO79" s="305"/>
      <c r="CP79" s="305"/>
      <c r="CQ79" s="306"/>
      <c r="CR79" s="304">
        <f t="shared" si="8"/>
        <v>0</v>
      </c>
      <c r="CS79" s="305"/>
      <c r="CT79" s="305"/>
      <c r="CU79" s="305"/>
      <c r="CV79" s="305"/>
      <c r="CW79" s="306"/>
      <c r="CX79" s="304">
        <f t="shared" si="9"/>
        <v>0</v>
      </c>
      <c r="CY79" s="305"/>
      <c r="CZ79" s="305"/>
      <c r="DA79" s="305"/>
      <c r="DB79" s="305"/>
      <c r="DC79" s="306"/>
      <c r="DD79" s="307">
        <f t="shared" si="10"/>
        <v>0</v>
      </c>
      <c r="DE79" s="308"/>
      <c r="DF79" s="308"/>
      <c r="DG79" s="308"/>
      <c r="DH79" s="308"/>
      <c r="DI79" s="309"/>
      <c r="DJ79" s="307">
        <f t="shared" si="11"/>
        <v>0</v>
      </c>
      <c r="DK79" s="308"/>
      <c r="DL79" s="308"/>
      <c r="DM79" s="308"/>
      <c r="DN79" s="308"/>
      <c r="DO79" s="309"/>
      <c r="DP79" s="307">
        <f t="shared" si="12"/>
        <v>0</v>
      </c>
      <c r="DQ79" s="308"/>
      <c r="DR79" s="308"/>
      <c r="DS79" s="308"/>
      <c r="DT79" s="308"/>
      <c r="DU79" s="310"/>
      <c r="DV79" s="17"/>
    </row>
    <row r="80" spans="1:126" ht="36" customHeight="1" x14ac:dyDescent="0.35">
      <c r="B80" s="428"/>
      <c r="C80" s="428"/>
      <c r="D80" s="428"/>
      <c r="E80" s="428"/>
      <c r="F80" s="428"/>
      <c r="G80" s="428"/>
      <c r="H80" s="428"/>
      <c r="I80" s="428"/>
      <c r="J80" s="428"/>
      <c r="K80" s="428"/>
      <c r="L80" s="428"/>
      <c r="M80" s="428"/>
      <c r="N80" s="428"/>
      <c r="O80" s="428"/>
      <c r="P80" s="428"/>
      <c r="Q80" s="428"/>
      <c r="R80" s="428"/>
      <c r="S80" s="428"/>
      <c r="T80" s="428"/>
      <c r="U80" s="428"/>
      <c r="V80" s="429"/>
      <c r="W80" s="430" t="s">
        <v>111</v>
      </c>
      <c r="X80" s="314"/>
      <c r="Y80" s="314"/>
      <c r="Z80" s="314"/>
      <c r="AA80" s="314"/>
      <c r="AB80" s="314"/>
      <c r="AC80" s="314"/>
      <c r="AD80" s="314"/>
      <c r="AE80" s="314"/>
      <c r="AF80" s="314"/>
      <c r="AG80" s="314"/>
      <c r="AH80" s="314"/>
      <c r="AI80" s="314"/>
      <c r="AJ80" s="314"/>
      <c r="AK80" s="314"/>
      <c r="AL80" s="314"/>
      <c r="AM80" s="315"/>
      <c r="AN80" s="274">
        <f>SUM(AN46:AN79)</f>
        <v>0</v>
      </c>
      <c r="AO80" s="274"/>
      <c r="AP80" s="274"/>
      <c r="AQ80" s="274"/>
      <c r="AR80" s="274"/>
      <c r="AS80" s="275"/>
      <c r="AT80" s="33"/>
      <c r="AU80" s="33"/>
      <c r="AV80" s="33"/>
      <c r="AW80" s="33"/>
      <c r="AX80" s="33"/>
      <c r="AY80" s="33"/>
      <c r="AZ80" s="33"/>
      <c r="BA80" s="33"/>
      <c r="BB80" s="33"/>
      <c r="BC80" s="33"/>
      <c r="BD80" s="33"/>
      <c r="BO80" s="34"/>
      <c r="BP80" s="34"/>
      <c r="BQ80" s="34"/>
      <c r="BR80" s="34"/>
      <c r="BS80" s="34"/>
      <c r="BT80" s="34"/>
      <c r="BU80" s="34"/>
      <c r="BV80" s="34"/>
      <c r="BW80" s="34"/>
      <c r="BX80" s="34"/>
      <c r="BY80" s="34"/>
      <c r="BZ80" s="34"/>
      <c r="CA80" s="34"/>
      <c r="CB80" s="34"/>
      <c r="CC80" s="34"/>
      <c r="CD80" s="34"/>
      <c r="CE80" s="35"/>
      <c r="CF80" s="431"/>
      <c r="CG80" s="431"/>
      <c r="CH80" s="431"/>
      <c r="CI80" s="431"/>
      <c r="CJ80" s="431"/>
      <c r="CK80" s="431"/>
    </row>
    <row r="81" spans="1:126" ht="36" customHeight="1" x14ac:dyDescent="0.35">
      <c r="R81" s="430" t="s">
        <v>112</v>
      </c>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4"/>
      <c r="AP81" s="314"/>
      <c r="AQ81" s="314"/>
      <c r="AR81" s="314"/>
      <c r="AS81" s="315"/>
      <c r="AT81" s="432" t="e">
        <f>SUM(AT46:AT80)/COUNT(AT46:AT79)</f>
        <v>#DIV/0!</v>
      </c>
      <c r="AU81" s="432"/>
      <c r="AV81" s="432"/>
      <c r="AW81" s="432"/>
      <c r="AX81" s="432"/>
      <c r="AY81" s="432"/>
      <c r="AZ81" s="432"/>
      <c r="BA81" s="432"/>
      <c r="BB81" s="432"/>
      <c r="BC81" s="432"/>
      <c r="BD81" s="433"/>
      <c r="BO81" s="36"/>
      <c r="BP81" s="36"/>
      <c r="BQ81" s="36"/>
      <c r="BR81" s="36"/>
      <c r="BS81" s="36"/>
      <c r="BT81" s="36"/>
      <c r="BU81" s="36"/>
      <c r="BV81" s="36"/>
      <c r="BW81" s="36"/>
      <c r="BX81" s="36"/>
      <c r="BY81" s="36"/>
      <c r="BZ81" s="36"/>
      <c r="CA81" s="36"/>
      <c r="CB81" s="36"/>
      <c r="CC81" s="36"/>
      <c r="CD81" s="36"/>
      <c r="CE81" s="9"/>
      <c r="CF81" s="37"/>
      <c r="CG81" s="37"/>
      <c r="CH81" s="37"/>
      <c r="CI81" s="37"/>
      <c r="CJ81" s="37"/>
      <c r="CK81" s="37"/>
    </row>
    <row r="82" spans="1:126" ht="6" customHeight="1" thickBot="1" x14ac:dyDescent="0.4">
      <c r="A82" s="38"/>
      <c r="B82" s="38"/>
      <c r="C82" s="38"/>
      <c r="D82" s="38"/>
      <c r="E82" s="38"/>
      <c r="F82" s="38"/>
      <c r="G82" s="38"/>
      <c r="H82" s="38"/>
      <c r="I82" s="38"/>
      <c r="J82" s="38"/>
      <c r="K82" s="38"/>
      <c r="L82" s="38"/>
      <c r="M82" s="38"/>
      <c r="N82" s="38"/>
      <c r="O82" s="38"/>
      <c r="P82" s="38"/>
      <c r="Q82" s="38"/>
      <c r="R82" s="38"/>
      <c r="S82" s="38"/>
      <c r="T82" s="38"/>
      <c r="U82" s="38"/>
      <c r="V82" s="38"/>
      <c r="W82" s="39"/>
      <c r="X82" s="39"/>
      <c r="Y82" s="39"/>
      <c r="Z82" s="39"/>
      <c r="AA82" s="39"/>
      <c r="AB82" s="39"/>
      <c r="AC82" s="39"/>
      <c r="AD82" s="39"/>
      <c r="AE82" s="39"/>
      <c r="AF82" s="39"/>
      <c r="AG82" s="39"/>
      <c r="AH82" s="39"/>
      <c r="AI82" s="39"/>
      <c r="AJ82" s="39"/>
      <c r="AK82" s="39"/>
      <c r="AL82" s="39"/>
      <c r="AM82" s="39"/>
      <c r="AN82" s="39"/>
      <c r="AO82" s="39"/>
      <c r="AP82" s="39"/>
      <c r="AQ82" s="39"/>
      <c r="AR82" s="39"/>
      <c r="AS82" s="40"/>
      <c r="AT82" s="41"/>
      <c r="AU82" s="41"/>
      <c r="AV82" s="41"/>
      <c r="AW82" s="41"/>
      <c r="AX82" s="42"/>
      <c r="AY82" s="42"/>
      <c r="AZ82" s="42"/>
      <c r="BA82" s="42"/>
      <c r="BB82" s="42"/>
      <c r="BC82" s="42"/>
      <c r="BD82" s="42"/>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43"/>
      <c r="CF82" s="44"/>
      <c r="CG82" s="44"/>
      <c r="CH82" s="44"/>
      <c r="CI82" s="44"/>
      <c r="CJ82" s="44"/>
      <c r="CK82" s="44"/>
      <c r="CL82" s="38"/>
      <c r="CM82" s="38"/>
      <c r="CN82" s="38"/>
      <c r="CO82" s="38"/>
      <c r="CP82" s="38"/>
      <c r="CQ82" s="38"/>
      <c r="CR82" s="38"/>
      <c r="CS82" s="38"/>
      <c r="CT82" s="38"/>
      <c r="CU82" s="38"/>
      <c r="CV82" s="38"/>
      <c r="CW82" s="38"/>
      <c r="CX82" s="38"/>
      <c r="CY82" s="38"/>
      <c r="CZ82" s="38"/>
      <c r="DA82" s="45"/>
      <c r="DB82" s="45"/>
      <c r="DC82" s="45"/>
      <c r="DD82" s="45"/>
      <c r="DE82" s="45"/>
      <c r="DF82" s="45"/>
      <c r="DG82" s="45"/>
      <c r="DH82" s="45"/>
      <c r="DI82" s="45"/>
      <c r="DJ82" s="45"/>
      <c r="DK82" s="45"/>
      <c r="DL82" s="45"/>
      <c r="DM82" s="45"/>
      <c r="DN82" s="45"/>
      <c r="DO82" s="45"/>
      <c r="DP82" s="45"/>
      <c r="DQ82" s="45"/>
      <c r="DR82" s="45"/>
      <c r="DS82" s="45"/>
      <c r="DT82" s="45"/>
      <c r="DU82" s="45"/>
      <c r="DV82" s="45"/>
    </row>
    <row r="83" spans="1:126" ht="36" customHeight="1" x14ac:dyDescent="0.3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9"/>
      <c r="AT83" s="46"/>
      <c r="AU83" s="46"/>
      <c r="AV83" s="46"/>
      <c r="AW83" s="46"/>
      <c r="AX83" s="46"/>
      <c r="AY83" s="46"/>
      <c r="AZ83" s="46"/>
      <c r="BA83" s="46"/>
      <c r="BB83" s="46"/>
      <c r="BC83" s="46"/>
      <c r="BD83" s="4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9"/>
      <c r="CF83" s="37"/>
      <c r="CG83" s="37"/>
      <c r="CH83" s="37"/>
      <c r="CI83" s="37"/>
      <c r="CJ83" s="37"/>
      <c r="CK83" s="37"/>
      <c r="CL83" s="36"/>
      <c r="CM83" s="36"/>
      <c r="CN83" s="36"/>
      <c r="CO83" s="36"/>
      <c r="CP83" s="36"/>
      <c r="CQ83" s="36"/>
      <c r="CR83" s="36"/>
      <c r="CS83" s="36"/>
      <c r="CT83" s="36"/>
      <c r="CU83" s="36"/>
      <c r="CV83" s="36"/>
      <c r="CW83" s="36"/>
      <c r="CX83" s="36"/>
      <c r="CY83" s="36"/>
      <c r="CZ83" s="36"/>
      <c r="DA83" s="47"/>
      <c r="DB83" s="47"/>
      <c r="DC83" s="47"/>
      <c r="DD83" s="47"/>
      <c r="DE83" s="47"/>
      <c r="DF83" s="47"/>
      <c r="DG83" s="47"/>
      <c r="DH83" s="47"/>
      <c r="DI83" s="47"/>
      <c r="DJ83" s="47"/>
      <c r="DK83" s="47"/>
      <c r="DL83" s="47"/>
      <c r="DM83" s="47"/>
      <c r="DN83" s="47"/>
      <c r="DO83" s="47"/>
      <c r="DP83" s="47"/>
      <c r="DQ83" s="47"/>
      <c r="DR83" s="47"/>
      <c r="DS83" s="47"/>
      <c r="DT83" s="47"/>
      <c r="DU83" s="47"/>
      <c r="DV83" s="47"/>
    </row>
    <row r="84" spans="1:126" ht="36" customHeight="1" x14ac:dyDescent="0.3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9"/>
      <c r="AT84" s="46"/>
      <c r="AU84" s="46"/>
      <c r="AV84" s="46"/>
      <c r="AW84" s="46"/>
      <c r="AX84" s="46"/>
      <c r="AY84" s="46"/>
      <c r="AZ84" s="46"/>
      <c r="BA84" s="46"/>
      <c r="BB84" s="46"/>
      <c r="BC84" s="46"/>
      <c r="BD84" s="4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9"/>
      <c r="CF84" s="37"/>
      <c r="CG84" s="37"/>
      <c r="CH84" s="37"/>
      <c r="CI84" s="37"/>
      <c r="CJ84" s="37"/>
      <c r="CK84" s="37"/>
      <c r="CL84" s="36"/>
      <c r="CM84" s="36"/>
      <c r="CN84" s="36"/>
      <c r="CO84" s="36"/>
      <c r="CP84" s="36"/>
      <c r="CQ84" s="36"/>
      <c r="CR84" s="36"/>
      <c r="CS84" s="36"/>
      <c r="CT84" s="36"/>
      <c r="CU84" s="36"/>
      <c r="CV84" s="36"/>
      <c r="CW84" s="36"/>
      <c r="CX84" s="36"/>
      <c r="CY84" s="36"/>
      <c r="CZ84" s="36"/>
      <c r="DA84" s="47"/>
      <c r="DB84" s="47"/>
      <c r="DC84" s="47"/>
      <c r="DD84" s="47"/>
      <c r="DE84" s="47"/>
      <c r="DF84" s="47"/>
      <c r="DG84" s="47"/>
      <c r="DH84" s="47"/>
      <c r="DI84" s="47"/>
      <c r="DJ84" s="47"/>
      <c r="DK84" s="47"/>
      <c r="DL84" s="47"/>
      <c r="DM84" s="47"/>
      <c r="DN84" s="47"/>
      <c r="DO84" s="47"/>
      <c r="DP84" s="47"/>
      <c r="DQ84" s="47"/>
      <c r="DR84" s="47"/>
      <c r="DS84" s="47"/>
      <c r="DT84" s="47"/>
      <c r="DU84" s="47"/>
      <c r="DV84" s="47"/>
    </row>
    <row r="85" spans="1:126" ht="45.75" x14ac:dyDescent="0.65">
      <c r="A85" s="434" t="s">
        <v>113</v>
      </c>
      <c r="B85" s="434"/>
      <c r="C85" s="434"/>
      <c r="D85" s="434"/>
      <c r="E85" s="434"/>
      <c r="F85" s="434"/>
      <c r="G85" s="434"/>
      <c r="H85" s="434"/>
      <c r="I85" s="434"/>
      <c r="J85" s="434"/>
      <c r="K85" s="434"/>
      <c r="L85" s="434"/>
      <c r="M85" s="434"/>
      <c r="N85" s="434"/>
      <c r="O85" s="434"/>
      <c r="P85" s="434"/>
      <c r="Q85" s="434"/>
      <c r="R85" s="434"/>
      <c r="S85" s="434"/>
      <c r="T85" s="434"/>
      <c r="U85" s="434"/>
      <c r="V85" s="434"/>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4"/>
      <c r="AS85" s="434"/>
      <c r="AT85" s="434"/>
      <c r="AU85" s="434"/>
      <c r="AV85" s="434"/>
      <c r="AW85" s="434"/>
      <c r="AX85" s="434"/>
      <c r="AY85" s="434"/>
      <c r="AZ85" s="434"/>
      <c r="BA85" s="434"/>
      <c r="BB85" s="434"/>
      <c r="BC85" s="434"/>
      <c r="BD85" s="434"/>
      <c r="BE85" s="434"/>
      <c r="BF85" s="434"/>
      <c r="BG85" s="434"/>
      <c r="BH85" s="434"/>
      <c r="BI85" s="434"/>
      <c r="BJ85" s="434"/>
      <c r="BK85" s="434"/>
      <c r="BL85" s="434"/>
      <c r="BM85" s="434"/>
      <c r="BN85" s="434"/>
      <c r="BO85" s="434"/>
      <c r="BP85" s="434"/>
      <c r="BQ85" s="434"/>
      <c r="BR85" s="434"/>
      <c r="BS85" s="434"/>
      <c r="BT85" s="434"/>
      <c r="BU85" s="434"/>
      <c r="BV85" s="434"/>
      <c r="BW85" s="434"/>
      <c r="BX85" s="434"/>
      <c r="BY85" s="434"/>
      <c r="BZ85" s="434"/>
      <c r="CA85" s="434"/>
      <c r="CB85" s="434"/>
      <c r="CC85" s="434"/>
      <c r="CD85" s="434"/>
      <c r="CE85" s="434"/>
      <c r="CF85" s="434"/>
      <c r="CG85" s="434"/>
      <c r="CH85" s="434"/>
      <c r="CI85" s="434"/>
      <c r="CJ85" s="434"/>
      <c r="CK85" s="434"/>
      <c r="CL85" s="434"/>
      <c r="CM85" s="434"/>
      <c r="CN85" s="434"/>
      <c r="CO85" s="434"/>
      <c r="CP85" s="434"/>
      <c r="CQ85" s="434"/>
      <c r="CR85" s="434"/>
      <c r="CS85" s="434"/>
      <c r="CT85" s="434"/>
      <c r="CU85" s="434"/>
      <c r="CV85" s="434"/>
      <c r="CW85" s="434"/>
      <c r="CX85" s="434"/>
      <c r="CY85" s="434"/>
      <c r="CZ85" s="434"/>
      <c r="DA85" s="434"/>
      <c r="DB85" s="434"/>
      <c r="DC85" s="434"/>
      <c r="DD85" s="434"/>
      <c r="DE85" s="434"/>
      <c r="DF85" s="434"/>
      <c r="DG85" s="434"/>
      <c r="DH85" s="434"/>
      <c r="DI85" s="434"/>
      <c r="DJ85" s="434"/>
      <c r="DK85" s="434"/>
      <c r="DL85" s="434"/>
      <c r="DM85" s="434"/>
      <c r="DN85" s="434"/>
      <c r="DO85" s="434"/>
      <c r="DP85" s="434"/>
      <c r="DQ85" s="434"/>
      <c r="DR85" s="434"/>
      <c r="DS85" s="434"/>
      <c r="DT85" s="434"/>
      <c r="DU85" s="434"/>
      <c r="DV85" s="434"/>
    </row>
    <row r="86" spans="1:126" ht="36" customHeight="1" thickBot="1" x14ac:dyDescent="0.4">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9"/>
      <c r="AT86" s="46"/>
      <c r="AU86" s="46"/>
      <c r="AV86" s="46"/>
      <c r="AW86" s="46"/>
      <c r="AX86" s="46"/>
      <c r="AY86" s="46"/>
      <c r="AZ86" s="46"/>
      <c r="BA86" s="46"/>
      <c r="BB86" s="46"/>
      <c r="BC86" s="46"/>
      <c r="BD86" s="46"/>
      <c r="BO86" s="36"/>
      <c r="BP86" s="36"/>
      <c r="BQ86" s="36"/>
      <c r="BR86" s="36"/>
      <c r="BS86" s="36"/>
      <c r="BT86" s="36"/>
      <c r="BU86" s="36"/>
      <c r="BV86" s="36"/>
      <c r="BW86" s="36"/>
      <c r="BX86" s="36"/>
      <c r="BY86" s="36"/>
      <c r="BZ86" s="36"/>
      <c r="CA86" s="36"/>
      <c r="CB86" s="36"/>
      <c r="CC86" s="36"/>
      <c r="CD86" s="36"/>
      <c r="CE86" s="9"/>
      <c r="CF86" s="37"/>
      <c r="CG86" s="37"/>
      <c r="CH86" s="37"/>
      <c r="CI86" s="37"/>
      <c r="CJ86" s="37"/>
      <c r="CK86" s="37"/>
    </row>
    <row r="87" spans="1:126" ht="36" customHeight="1" thickTop="1" thickBot="1" x14ac:dyDescent="0.5">
      <c r="R87" s="36"/>
      <c r="S87" s="36"/>
      <c r="T87" s="36"/>
      <c r="U87" s="36"/>
      <c r="V87" s="36"/>
      <c r="W87" s="36"/>
      <c r="X87" s="36"/>
      <c r="Y87" s="36"/>
      <c r="Z87" s="36"/>
      <c r="AA87" s="435" t="s">
        <v>114</v>
      </c>
      <c r="AB87" s="436"/>
      <c r="AC87" s="436"/>
      <c r="AD87" s="436"/>
      <c r="AE87" s="436"/>
      <c r="AF87" s="436"/>
      <c r="AG87" s="436"/>
      <c r="AH87" s="436"/>
      <c r="AI87" s="436"/>
      <c r="AJ87" s="436"/>
      <c r="AK87" s="436"/>
      <c r="AL87" s="436"/>
      <c r="AM87" s="436"/>
      <c r="AN87" s="436"/>
      <c r="AO87" s="436"/>
      <c r="AP87" s="436"/>
      <c r="AQ87" s="436"/>
      <c r="AR87" s="436"/>
      <c r="AS87" s="436"/>
      <c r="AT87" s="436"/>
      <c r="AU87" s="436"/>
      <c r="AV87" s="436"/>
      <c r="AW87" s="436"/>
      <c r="AX87" s="436"/>
      <c r="AY87" s="436"/>
      <c r="AZ87" s="436"/>
      <c r="BA87" s="436"/>
      <c r="BB87" s="436"/>
      <c r="BC87" s="436"/>
      <c r="BD87" s="436"/>
      <c r="BE87" s="436"/>
      <c r="BF87" s="436"/>
      <c r="BG87" s="436"/>
      <c r="BH87" s="436"/>
      <c r="BI87" s="436"/>
      <c r="BJ87" s="436"/>
      <c r="BK87" s="436"/>
      <c r="BL87" s="436"/>
      <c r="BM87" s="436"/>
      <c r="BN87" s="436"/>
      <c r="BO87" s="436"/>
      <c r="BP87" s="436"/>
      <c r="BQ87" s="436"/>
      <c r="BR87" s="436"/>
      <c r="BS87" s="436"/>
      <c r="BT87" s="436"/>
      <c r="BU87" s="436"/>
      <c r="BV87" s="436"/>
      <c r="BW87" s="436"/>
      <c r="BX87" s="436"/>
      <c r="BY87" s="436"/>
      <c r="BZ87" s="436"/>
      <c r="CA87" s="436"/>
      <c r="CB87" s="436"/>
      <c r="CC87" s="436"/>
      <c r="CD87" s="436"/>
      <c r="CE87" s="436"/>
      <c r="CF87" s="436"/>
      <c r="CG87" s="436"/>
      <c r="CH87" s="436"/>
      <c r="CI87" s="436"/>
      <c r="CJ87" s="436"/>
      <c r="CK87" s="436"/>
      <c r="CL87" s="436"/>
      <c r="CM87" s="436"/>
      <c r="CN87" s="436"/>
      <c r="CO87" s="436"/>
      <c r="CP87" s="436"/>
      <c r="CQ87" s="436"/>
      <c r="CR87" s="436"/>
      <c r="CS87" s="436"/>
      <c r="CT87" s="436"/>
      <c r="CU87" s="436"/>
      <c r="CV87" s="436"/>
      <c r="CW87" s="436"/>
      <c r="CX87" s="436"/>
      <c r="CY87" s="436"/>
      <c r="CZ87" s="436"/>
      <c r="DA87" s="436"/>
      <c r="DB87" s="436"/>
      <c r="DC87" s="436"/>
      <c r="DD87" s="436"/>
      <c r="DE87" s="436"/>
      <c r="DF87" s="436"/>
      <c r="DG87" s="436"/>
      <c r="DH87" s="436"/>
      <c r="DI87" s="436"/>
      <c r="DJ87" s="436"/>
      <c r="DK87" s="436"/>
      <c r="DL87" s="436"/>
      <c r="DM87" s="436"/>
      <c r="DN87" s="436"/>
      <c r="DO87" s="436"/>
      <c r="DP87" s="436"/>
      <c r="DQ87" s="436"/>
      <c r="DR87" s="436"/>
      <c r="DS87" s="436"/>
      <c r="DT87" s="436"/>
      <c r="DU87" s="437"/>
    </row>
    <row r="88" spans="1:126" ht="36" customHeight="1" x14ac:dyDescent="0.4">
      <c r="W88" s="36"/>
      <c r="X88" s="36"/>
      <c r="Y88" s="36"/>
      <c r="Z88" s="36"/>
      <c r="AA88" s="438" t="s">
        <v>115</v>
      </c>
      <c r="AB88" s="439"/>
      <c r="AC88" s="439"/>
      <c r="AD88" s="439"/>
      <c r="AE88" s="439"/>
      <c r="AF88" s="439"/>
      <c r="AG88" s="439"/>
      <c r="AH88" s="439"/>
      <c r="AI88" s="439"/>
      <c r="AJ88" s="439"/>
      <c r="AK88" s="439"/>
      <c r="AL88" s="439"/>
      <c r="AM88" s="439"/>
      <c r="AN88" s="439"/>
      <c r="AO88" s="439"/>
      <c r="AP88" s="439"/>
      <c r="AQ88" s="439"/>
      <c r="AR88" s="439"/>
      <c r="AS88" s="439"/>
      <c r="AT88" s="439"/>
      <c r="AU88" s="439"/>
      <c r="AV88" s="439"/>
      <c r="AW88" s="439"/>
      <c r="AX88" s="439"/>
      <c r="AY88" s="439"/>
      <c r="AZ88" s="439"/>
      <c r="BA88" s="439"/>
      <c r="BB88" s="439"/>
      <c r="BC88" s="439"/>
      <c r="BD88" s="439"/>
      <c r="BE88" s="439"/>
      <c r="BF88" s="439"/>
      <c r="BG88" s="439"/>
      <c r="BH88" s="439"/>
      <c r="BI88" s="439"/>
      <c r="BJ88" s="439"/>
      <c r="BK88" s="439"/>
      <c r="BL88" s="439"/>
      <c r="BM88" s="439"/>
      <c r="BN88" s="439"/>
      <c r="BO88" s="439"/>
      <c r="BP88" s="439"/>
      <c r="BQ88" s="439"/>
      <c r="BR88" s="439"/>
      <c r="BS88" s="440"/>
      <c r="BT88" s="441"/>
      <c r="BU88" s="442"/>
      <c r="BV88" s="447" t="s">
        <v>116</v>
      </c>
      <c r="BW88" s="439"/>
      <c r="BX88" s="439"/>
      <c r="BY88" s="439"/>
      <c r="BZ88" s="439"/>
      <c r="CA88" s="439"/>
      <c r="CB88" s="439"/>
      <c r="CC88" s="439"/>
      <c r="CD88" s="439"/>
      <c r="CE88" s="439"/>
      <c r="CF88" s="439"/>
      <c r="CG88" s="439"/>
      <c r="CH88" s="439"/>
      <c r="CI88" s="439"/>
      <c r="CJ88" s="439"/>
      <c r="CK88" s="439"/>
      <c r="CL88" s="439"/>
      <c r="CM88" s="439"/>
      <c r="CN88" s="439"/>
      <c r="CO88" s="439"/>
      <c r="CP88" s="439"/>
      <c r="CQ88" s="439"/>
      <c r="CR88" s="439"/>
      <c r="CS88" s="439"/>
      <c r="CT88" s="439"/>
      <c r="CU88" s="439"/>
      <c r="CV88" s="439"/>
      <c r="CW88" s="439"/>
      <c r="CX88" s="439"/>
      <c r="CY88" s="439"/>
      <c r="CZ88" s="439"/>
      <c r="DA88" s="439"/>
      <c r="DB88" s="439"/>
      <c r="DC88" s="439"/>
      <c r="DD88" s="439"/>
      <c r="DE88" s="439"/>
      <c r="DF88" s="439"/>
      <c r="DG88" s="439"/>
      <c r="DH88" s="439"/>
      <c r="DI88" s="439"/>
      <c r="DJ88" s="439"/>
      <c r="DK88" s="439"/>
      <c r="DL88" s="439"/>
      <c r="DM88" s="439"/>
      <c r="DN88" s="439"/>
      <c r="DO88" s="439"/>
      <c r="DP88" s="439"/>
      <c r="DQ88" s="439"/>
      <c r="DR88" s="439"/>
      <c r="DS88" s="439"/>
      <c r="DT88" s="439"/>
      <c r="DU88" s="448"/>
    </row>
    <row r="89" spans="1:126" ht="36" customHeight="1" x14ac:dyDescent="0.45">
      <c r="AA89" s="336" t="s">
        <v>117</v>
      </c>
      <c r="AB89" s="186"/>
      <c r="AC89" s="186"/>
      <c r="AD89" s="186"/>
      <c r="AE89" s="186"/>
      <c r="AF89" s="186"/>
      <c r="AG89" s="186"/>
      <c r="AH89" s="186"/>
      <c r="AI89" s="186"/>
      <c r="AJ89" s="186"/>
      <c r="AK89" s="186"/>
      <c r="AL89" s="186"/>
      <c r="AM89" s="186"/>
      <c r="AN89" s="186"/>
      <c r="AO89" s="186"/>
      <c r="AP89" s="186"/>
      <c r="AQ89" s="186"/>
      <c r="AR89" s="449" t="str">
        <f>CONCATENATE(BT8,BV8,BX8,BZ8,CB8,CD8,CF8)</f>
        <v/>
      </c>
      <c r="AS89" s="449"/>
      <c r="AT89" s="449"/>
      <c r="AU89" s="449"/>
      <c r="AV89" s="449"/>
      <c r="AW89" s="449"/>
      <c r="AX89" s="449"/>
      <c r="AY89" s="449"/>
      <c r="AZ89" s="449"/>
      <c r="BA89" s="449"/>
      <c r="BB89" s="449"/>
      <c r="BC89" s="449"/>
      <c r="BD89" s="449"/>
      <c r="BE89" s="107"/>
      <c r="BF89" s="107"/>
      <c r="BG89" s="107"/>
      <c r="BH89" s="107"/>
      <c r="BI89" s="107"/>
      <c r="BJ89" s="107"/>
      <c r="BK89" s="107"/>
      <c r="BL89" s="107"/>
      <c r="BM89" s="107"/>
      <c r="BN89" s="107"/>
      <c r="BO89" s="107"/>
      <c r="BP89" s="107"/>
      <c r="BQ89" s="107"/>
      <c r="BR89" s="107"/>
      <c r="BS89" s="106"/>
      <c r="BT89" s="107"/>
      <c r="BU89" s="443"/>
      <c r="BV89" s="48"/>
      <c r="BW89" s="293" t="s">
        <v>118</v>
      </c>
      <c r="BX89" s="293"/>
      <c r="BY89" s="293"/>
      <c r="BZ89" s="293"/>
      <c r="CA89" s="293"/>
      <c r="CB89" s="293"/>
      <c r="CC89" s="293"/>
      <c r="CD89" s="293"/>
      <c r="CE89" s="293"/>
      <c r="CF89" s="293"/>
      <c r="CG89" s="293"/>
      <c r="CH89" s="293"/>
      <c r="CI89" s="293"/>
      <c r="CJ89" s="293"/>
      <c r="CK89" s="293"/>
      <c r="CL89" s="293"/>
      <c r="CM89" s="293"/>
      <c r="CN89" s="293"/>
      <c r="CO89" s="293"/>
      <c r="CP89" s="293"/>
      <c r="CQ89" s="293"/>
      <c r="CR89" s="293"/>
      <c r="CS89" s="293"/>
      <c r="CT89" s="293"/>
      <c r="CU89" s="293"/>
      <c r="CV89" s="293"/>
      <c r="CW89" s="293"/>
      <c r="CX89" s="293"/>
      <c r="CY89" s="293"/>
      <c r="CZ89" s="293"/>
      <c r="DA89" s="293"/>
      <c r="DB89" s="293"/>
      <c r="DC89" s="294"/>
      <c r="DD89" s="311" t="s">
        <v>119</v>
      </c>
      <c r="DE89" s="312"/>
      <c r="DF89" s="312"/>
      <c r="DG89" s="312"/>
      <c r="DH89" s="312"/>
      <c r="DI89" s="320"/>
      <c r="DJ89" s="311" t="s">
        <v>94</v>
      </c>
      <c r="DK89" s="312"/>
      <c r="DL89" s="312"/>
      <c r="DM89" s="312"/>
      <c r="DN89" s="312"/>
      <c r="DO89" s="312"/>
      <c r="DP89" s="311" t="s">
        <v>95</v>
      </c>
      <c r="DQ89" s="312"/>
      <c r="DR89" s="312"/>
      <c r="DS89" s="312"/>
      <c r="DT89" s="312"/>
      <c r="DU89" s="313"/>
    </row>
    <row r="90" spans="1:126" ht="36" customHeight="1" x14ac:dyDescent="0.35">
      <c r="R90" s="36"/>
      <c r="S90" s="36"/>
      <c r="T90" s="36"/>
      <c r="U90" s="36"/>
      <c r="V90" s="36"/>
      <c r="W90" s="36"/>
      <c r="X90" s="36"/>
      <c r="Y90" s="36"/>
      <c r="Z90" s="36"/>
      <c r="AA90" s="336" t="s">
        <v>120</v>
      </c>
      <c r="AB90" s="186"/>
      <c r="AC90" s="186"/>
      <c r="AD90" s="186"/>
      <c r="AE90" s="186"/>
      <c r="AF90" s="186"/>
      <c r="AG90" s="186"/>
      <c r="AH90" s="186"/>
      <c r="AI90" s="186"/>
      <c r="AJ90" s="186"/>
      <c r="AK90" s="186"/>
      <c r="AL90" s="186"/>
      <c r="AM90" s="186"/>
      <c r="AN90" s="186"/>
      <c r="AO90" s="186"/>
      <c r="AP90" s="186"/>
      <c r="AQ90" s="186"/>
      <c r="AR90" s="449">
        <v>0</v>
      </c>
      <c r="AS90" s="449"/>
      <c r="AT90" s="449"/>
      <c r="AU90" s="449"/>
      <c r="AV90" s="449"/>
      <c r="AW90" s="449"/>
      <c r="AX90" s="449"/>
      <c r="AY90" s="449"/>
      <c r="AZ90" s="449"/>
      <c r="BA90" s="449"/>
      <c r="BB90" s="449"/>
      <c r="BC90" s="449"/>
      <c r="BD90" s="449"/>
      <c r="BE90" s="107"/>
      <c r="BF90" s="107"/>
      <c r="BG90" s="107"/>
      <c r="BH90" s="107"/>
      <c r="BI90" s="107"/>
      <c r="BJ90" s="107"/>
      <c r="BK90" s="107"/>
      <c r="BL90" s="107"/>
      <c r="BM90" s="107"/>
      <c r="BN90" s="107"/>
      <c r="BO90" s="107"/>
      <c r="BP90" s="107"/>
      <c r="BQ90" s="107"/>
      <c r="BR90" s="107"/>
      <c r="BS90" s="106"/>
      <c r="BT90" s="107"/>
      <c r="BU90" s="443"/>
      <c r="BV90" s="48"/>
      <c r="BW90" s="314" t="s">
        <v>121</v>
      </c>
      <c r="BX90" s="314"/>
      <c r="BY90" s="314"/>
      <c r="BZ90" s="314"/>
      <c r="CA90" s="314"/>
      <c r="CB90" s="314"/>
      <c r="CC90" s="314"/>
      <c r="CD90" s="314"/>
      <c r="CE90" s="314"/>
      <c r="CF90" s="314"/>
      <c r="CG90" s="314"/>
      <c r="CH90" s="314"/>
      <c r="CI90" s="314"/>
      <c r="CJ90" s="314"/>
      <c r="CK90" s="314"/>
      <c r="CL90" s="314"/>
      <c r="CM90" s="314"/>
      <c r="CN90" s="314"/>
      <c r="CO90" s="314"/>
      <c r="CP90" s="314"/>
      <c r="CQ90" s="314"/>
      <c r="CR90" s="314"/>
      <c r="CS90" s="314"/>
      <c r="CT90" s="314"/>
      <c r="CU90" s="314"/>
      <c r="CV90" s="314"/>
      <c r="CW90" s="314"/>
      <c r="CX90" s="314"/>
      <c r="CY90" s="314"/>
      <c r="CZ90" s="314"/>
      <c r="DA90" s="314"/>
      <c r="DB90" s="314"/>
      <c r="DC90" s="315"/>
      <c r="DD90" s="316">
        <f>SUMPRODUCT($AT46:$AT79,CL46:CL79)/2000</f>
        <v>0</v>
      </c>
      <c r="DE90" s="317"/>
      <c r="DF90" s="317"/>
      <c r="DG90" s="317"/>
      <c r="DH90" s="317"/>
      <c r="DI90" s="318"/>
      <c r="DJ90" s="316">
        <f>SUMPRODUCT($AT46:$AT79,CR46:CR79)/2000</f>
        <v>0</v>
      </c>
      <c r="DK90" s="317"/>
      <c r="DL90" s="317"/>
      <c r="DM90" s="317"/>
      <c r="DN90" s="317"/>
      <c r="DO90" s="318"/>
      <c r="DP90" s="316">
        <f>SUMPRODUCT($AT46:$AT79,CX46:CX79)/2000</f>
        <v>0</v>
      </c>
      <c r="DQ90" s="317"/>
      <c r="DR90" s="317"/>
      <c r="DS90" s="317"/>
      <c r="DT90" s="317"/>
      <c r="DU90" s="319"/>
    </row>
    <row r="91" spans="1:126" ht="39" customHeight="1" thickBot="1" x14ac:dyDescent="0.4">
      <c r="R91" s="36"/>
      <c r="S91" s="36"/>
      <c r="T91" s="36"/>
      <c r="U91" s="36"/>
      <c r="V91" s="36"/>
      <c r="W91" s="36"/>
      <c r="X91" s="36"/>
      <c r="Y91" s="36"/>
      <c r="Z91" s="36"/>
      <c r="AA91" s="336" t="s">
        <v>122</v>
      </c>
      <c r="AB91" s="186"/>
      <c r="AC91" s="186"/>
      <c r="AD91" s="186"/>
      <c r="AE91" s="186"/>
      <c r="AF91" s="186"/>
      <c r="AG91" s="186"/>
      <c r="AH91" s="186"/>
      <c r="AI91" s="186"/>
      <c r="AJ91" s="186"/>
      <c r="AK91" s="186"/>
      <c r="AL91" s="186"/>
      <c r="AM91" s="186"/>
      <c r="AN91" s="186"/>
      <c r="AO91" s="186"/>
      <c r="AP91" s="186"/>
      <c r="AQ91" s="186"/>
      <c r="AR91" s="450">
        <f>AN80</f>
        <v>0</v>
      </c>
      <c r="AS91" s="450"/>
      <c r="AT91" s="450"/>
      <c r="AU91" s="450"/>
      <c r="AV91" s="450"/>
      <c r="AW91" s="450"/>
      <c r="AX91" s="450"/>
      <c r="AY91" s="450"/>
      <c r="AZ91" s="450"/>
      <c r="BA91" s="450"/>
      <c r="BB91" s="450"/>
      <c r="BC91" s="450"/>
      <c r="BD91" s="450"/>
      <c r="BE91" s="107"/>
      <c r="BF91" s="107"/>
      <c r="BG91" s="107"/>
      <c r="BH91" s="107"/>
      <c r="BI91" s="107"/>
      <c r="BJ91" s="107"/>
      <c r="BK91" s="107"/>
      <c r="BL91" s="107"/>
      <c r="BM91" s="107"/>
      <c r="BN91" s="107"/>
      <c r="BO91" s="107"/>
      <c r="BP91" s="107"/>
      <c r="BQ91" s="107"/>
      <c r="BR91" s="107"/>
      <c r="BS91" s="106"/>
      <c r="BT91" s="107"/>
      <c r="BU91" s="443"/>
      <c r="BV91" s="48"/>
      <c r="BW91" s="314" t="s">
        <v>123</v>
      </c>
      <c r="BX91" s="314"/>
      <c r="BY91" s="314"/>
      <c r="BZ91" s="314"/>
      <c r="CA91" s="314"/>
      <c r="CB91" s="314"/>
      <c r="CC91" s="314"/>
      <c r="CD91" s="314"/>
      <c r="CE91" s="314"/>
      <c r="CF91" s="314"/>
      <c r="CG91" s="314"/>
      <c r="CH91" s="314"/>
      <c r="CI91" s="314"/>
      <c r="CJ91" s="314"/>
      <c r="CK91" s="314"/>
      <c r="CL91" s="314"/>
      <c r="CM91" s="314"/>
      <c r="CN91" s="314"/>
      <c r="CO91" s="314"/>
      <c r="CP91" s="314"/>
      <c r="CQ91" s="314"/>
      <c r="CR91" s="314"/>
      <c r="CS91" s="314"/>
      <c r="CT91" s="314"/>
      <c r="CU91" s="314"/>
      <c r="CV91" s="314"/>
      <c r="CW91" s="314"/>
      <c r="CX91" s="314"/>
      <c r="CY91" s="314"/>
      <c r="CZ91" s="314"/>
      <c r="DA91" s="314"/>
      <c r="DB91" s="314"/>
      <c r="DC91" s="315"/>
      <c r="DD91" s="321">
        <f>SUM(DD46:DD79)</f>
        <v>0</v>
      </c>
      <c r="DE91" s="322"/>
      <c r="DF91" s="322"/>
      <c r="DG91" s="322"/>
      <c r="DH91" s="322"/>
      <c r="DI91" s="323"/>
      <c r="DJ91" s="321">
        <f>SUM(DJ46:DJ79)</f>
        <v>0</v>
      </c>
      <c r="DK91" s="322"/>
      <c r="DL91" s="322"/>
      <c r="DM91" s="322"/>
      <c r="DN91" s="322"/>
      <c r="DO91" s="323"/>
      <c r="DP91" s="321">
        <f>SUM(DP46:DP79)</f>
        <v>0</v>
      </c>
      <c r="DQ91" s="322"/>
      <c r="DR91" s="322"/>
      <c r="DS91" s="322"/>
      <c r="DT91" s="322"/>
      <c r="DU91" s="324"/>
    </row>
    <row r="92" spans="1:126" s="8" customFormat="1" ht="36" customHeight="1" x14ac:dyDescent="0.4">
      <c r="A92" s="7"/>
      <c r="B92" s="7"/>
      <c r="C92" s="7"/>
      <c r="D92" s="7"/>
      <c r="E92" s="7"/>
      <c r="F92" s="7"/>
      <c r="G92" s="7"/>
      <c r="H92" s="7"/>
      <c r="I92" s="7"/>
      <c r="J92" s="7"/>
      <c r="K92" s="7"/>
      <c r="L92" s="7"/>
      <c r="M92" s="7"/>
      <c r="N92" s="7"/>
      <c r="O92" s="7"/>
      <c r="P92" s="7"/>
      <c r="Q92" s="7"/>
      <c r="R92" s="7"/>
      <c r="S92" s="7"/>
      <c r="T92" s="7"/>
      <c r="U92" s="7"/>
      <c r="V92" s="7"/>
      <c r="W92" s="7"/>
      <c r="X92" s="7"/>
      <c r="Y92" s="7"/>
      <c r="Z92" s="7"/>
      <c r="AA92" s="451" t="s">
        <v>124</v>
      </c>
      <c r="AB92" s="452"/>
      <c r="AC92" s="452"/>
      <c r="AD92" s="452"/>
      <c r="AE92" s="452"/>
      <c r="AF92" s="452"/>
      <c r="AG92" s="452"/>
      <c r="AH92" s="452"/>
      <c r="AI92" s="452"/>
      <c r="AJ92" s="452"/>
      <c r="AK92" s="452"/>
      <c r="AL92" s="452"/>
      <c r="AM92" s="452"/>
      <c r="AN92" s="452"/>
      <c r="AO92" s="452"/>
      <c r="AP92" s="452"/>
      <c r="AQ92" s="452"/>
      <c r="AR92" s="452"/>
      <c r="AS92" s="452"/>
      <c r="AT92" s="452"/>
      <c r="AU92" s="452"/>
      <c r="AV92" s="452"/>
      <c r="AW92" s="452"/>
      <c r="AX92" s="452"/>
      <c r="AY92" s="452"/>
      <c r="AZ92" s="452"/>
      <c r="BA92" s="452"/>
      <c r="BB92" s="452"/>
      <c r="BC92" s="452"/>
      <c r="BD92" s="452"/>
      <c r="BE92" s="452"/>
      <c r="BF92" s="452"/>
      <c r="BG92" s="452"/>
      <c r="BH92" s="452"/>
      <c r="BI92" s="452"/>
      <c r="BJ92" s="452"/>
      <c r="BK92" s="452"/>
      <c r="BL92" s="452"/>
      <c r="BM92" s="452"/>
      <c r="BN92" s="452"/>
      <c r="BO92" s="452"/>
      <c r="BP92" s="452"/>
      <c r="BQ92" s="452"/>
      <c r="BR92" s="453"/>
      <c r="BS92" s="106"/>
      <c r="BT92" s="107"/>
      <c r="BU92" s="443"/>
      <c r="BV92" s="49"/>
      <c r="BW92" s="293" t="s">
        <v>125</v>
      </c>
      <c r="BX92" s="293"/>
      <c r="BY92" s="293"/>
      <c r="BZ92" s="293"/>
      <c r="CA92" s="293"/>
      <c r="CB92" s="293"/>
      <c r="CC92" s="293"/>
      <c r="CD92" s="293"/>
      <c r="CE92" s="293"/>
      <c r="CF92" s="293"/>
      <c r="CG92" s="293"/>
      <c r="CH92" s="293"/>
      <c r="CI92" s="293"/>
      <c r="CJ92" s="293"/>
      <c r="CK92" s="293"/>
      <c r="CL92" s="293"/>
      <c r="CM92" s="293"/>
      <c r="CN92" s="293"/>
      <c r="CO92" s="293"/>
      <c r="CP92" s="293"/>
      <c r="CQ92" s="293"/>
      <c r="CR92" s="293"/>
      <c r="CS92" s="293"/>
      <c r="CT92" s="293"/>
      <c r="CU92" s="293"/>
      <c r="CV92" s="293"/>
      <c r="CW92" s="293"/>
      <c r="CX92" s="293"/>
      <c r="CY92" s="293"/>
      <c r="CZ92" s="293"/>
      <c r="DA92" s="293"/>
      <c r="DB92" s="293"/>
      <c r="DC92" s="294"/>
      <c r="DD92" s="325"/>
      <c r="DE92" s="325"/>
      <c r="DF92" s="325"/>
      <c r="DG92" s="325"/>
      <c r="DH92" s="325"/>
      <c r="DI92" s="325"/>
      <c r="DJ92" s="326"/>
      <c r="DK92" s="327"/>
      <c r="DL92" s="327"/>
      <c r="DM92" s="327"/>
      <c r="DN92" s="327"/>
      <c r="DO92" s="328"/>
      <c r="DP92" s="329"/>
      <c r="DQ92" s="330"/>
      <c r="DR92" s="330"/>
      <c r="DS92" s="330"/>
      <c r="DT92" s="330"/>
      <c r="DU92" s="331"/>
    </row>
    <row r="93" spans="1:126" s="8" customFormat="1" ht="36" customHeight="1" x14ac:dyDescent="0.35">
      <c r="A93" s="7"/>
      <c r="B93" s="7"/>
      <c r="C93" s="7"/>
      <c r="D93" s="7"/>
      <c r="E93" s="7"/>
      <c r="F93" s="7"/>
      <c r="G93" s="7"/>
      <c r="H93" s="7"/>
      <c r="I93" s="7"/>
      <c r="J93" s="7"/>
      <c r="K93" s="7"/>
      <c r="L93" s="7"/>
      <c r="M93" s="7"/>
      <c r="N93" s="7"/>
      <c r="O93" s="7"/>
      <c r="P93" s="7"/>
      <c r="Q93" s="7"/>
      <c r="R93" s="7"/>
      <c r="S93" s="7"/>
      <c r="T93" s="7"/>
      <c r="U93" s="7"/>
      <c r="V93" s="7"/>
      <c r="W93" s="7"/>
      <c r="X93" s="7"/>
      <c r="Y93" s="7"/>
      <c r="Z93" s="7"/>
      <c r="AA93" s="336" t="s">
        <v>126</v>
      </c>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337">
        <f>DB17</f>
        <v>0</v>
      </c>
      <c r="BC93" s="337"/>
      <c r="BD93" s="337"/>
      <c r="BE93" s="337"/>
      <c r="BF93" s="337"/>
      <c r="BG93" s="337"/>
      <c r="BH93" s="337"/>
      <c r="BI93" s="337"/>
      <c r="BJ93" s="337"/>
      <c r="BK93" s="337"/>
      <c r="BL93" s="337"/>
      <c r="BM93" s="337"/>
      <c r="BN93" s="337"/>
      <c r="BO93" s="337"/>
      <c r="BP93" s="337"/>
      <c r="BQ93" s="337"/>
      <c r="BR93" s="338"/>
      <c r="BS93" s="106"/>
      <c r="BT93" s="107"/>
      <c r="BU93" s="443"/>
      <c r="BV93" s="49"/>
      <c r="BW93" s="314" t="s">
        <v>121</v>
      </c>
      <c r="BX93" s="314"/>
      <c r="BY93" s="314"/>
      <c r="BZ93" s="314"/>
      <c r="CA93" s="314"/>
      <c r="CB93" s="314"/>
      <c r="CC93" s="314"/>
      <c r="CD93" s="314"/>
      <c r="CE93" s="314"/>
      <c r="CF93" s="314"/>
      <c r="CG93" s="314"/>
      <c r="CH93" s="314"/>
      <c r="CI93" s="314"/>
      <c r="CJ93" s="314"/>
      <c r="CK93" s="314"/>
      <c r="CL93" s="314"/>
      <c r="CM93" s="314"/>
      <c r="CN93" s="314"/>
      <c r="CO93" s="314"/>
      <c r="CP93" s="314"/>
      <c r="CQ93" s="314"/>
      <c r="CR93" s="314"/>
      <c r="CS93" s="314"/>
      <c r="CT93" s="314"/>
      <c r="CU93" s="314"/>
      <c r="CV93" s="314"/>
      <c r="CW93" s="314"/>
      <c r="CX93" s="314"/>
      <c r="CY93" s="314"/>
      <c r="CZ93" s="314"/>
      <c r="DA93" s="314"/>
      <c r="DB93" s="314"/>
      <c r="DC93" s="315"/>
      <c r="DD93" s="332" t="e">
        <f>DD90*2000/$DB$17</f>
        <v>#DIV/0!</v>
      </c>
      <c r="DE93" s="333"/>
      <c r="DF93" s="333"/>
      <c r="DG93" s="333"/>
      <c r="DH93" s="333"/>
      <c r="DI93" s="334"/>
      <c r="DJ93" s="332" t="e">
        <f>DJ90*2000/$DB$17</f>
        <v>#DIV/0!</v>
      </c>
      <c r="DK93" s="333"/>
      <c r="DL93" s="333"/>
      <c r="DM93" s="333"/>
      <c r="DN93" s="333"/>
      <c r="DO93" s="334"/>
      <c r="DP93" s="332" t="e">
        <f>DP90*2000/$DB$17</f>
        <v>#DIV/0!</v>
      </c>
      <c r="DQ93" s="333"/>
      <c r="DR93" s="333"/>
      <c r="DS93" s="333"/>
      <c r="DT93" s="333"/>
      <c r="DU93" s="335"/>
    </row>
    <row r="94" spans="1:126" s="8" customFormat="1" ht="36" customHeight="1" x14ac:dyDescent="0.35">
      <c r="A94" s="7"/>
      <c r="B94" s="7"/>
      <c r="C94" s="7"/>
      <c r="D94" s="7"/>
      <c r="E94" s="7"/>
      <c r="F94" s="7"/>
      <c r="G94" s="7"/>
      <c r="H94" s="7"/>
      <c r="I94" s="7"/>
      <c r="J94" s="7"/>
      <c r="K94" s="7"/>
      <c r="L94" s="7"/>
      <c r="M94" s="7"/>
      <c r="N94" s="7"/>
      <c r="O94" s="7"/>
      <c r="P94" s="7"/>
      <c r="Q94" s="7"/>
      <c r="R94" s="7"/>
      <c r="S94" s="7"/>
      <c r="T94" s="7"/>
      <c r="U94" s="7"/>
      <c r="V94" s="7"/>
      <c r="W94" s="7"/>
      <c r="X94" s="7"/>
      <c r="Y94" s="7"/>
      <c r="Z94" s="7"/>
      <c r="AA94" s="336" t="s">
        <v>127</v>
      </c>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337">
        <f>DB19</f>
        <v>0</v>
      </c>
      <c r="BC94" s="337"/>
      <c r="BD94" s="337"/>
      <c r="BE94" s="337"/>
      <c r="BF94" s="337"/>
      <c r="BG94" s="337"/>
      <c r="BH94" s="337"/>
      <c r="BI94" s="337"/>
      <c r="BJ94" s="337"/>
      <c r="BK94" s="337"/>
      <c r="BL94" s="337"/>
      <c r="BM94" s="337"/>
      <c r="BN94" s="337"/>
      <c r="BO94" s="337"/>
      <c r="BP94" s="337"/>
      <c r="BQ94" s="337"/>
      <c r="BR94" s="338"/>
      <c r="BS94" s="106"/>
      <c r="BT94" s="107"/>
      <c r="BU94" s="443"/>
      <c r="BV94" s="49"/>
      <c r="BW94" s="314" t="s">
        <v>123</v>
      </c>
      <c r="BX94" s="314"/>
      <c r="BY94" s="314"/>
      <c r="BZ94" s="314"/>
      <c r="CA94" s="314"/>
      <c r="CB94" s="314"/>
      <c r="CC94" s="314"/>
      <c r="CD94" s="314"/>
      <c r="CE94" s="314"/>
      <c r="CF94" s="314"/>
      <c r="CG94" s="314"/>
      <c r="CH94" s="314"/>
      <c r="CI94" s="314"/>
      <c r="CJ94" s="314"/>
      <c r="CK94" s="314"/>
      <c r="CL94" s="314"/>
      <c r="CM94" s="314"/>
      <c r="CN94" s="314"/>
      <c r="CO94" s="314"/>
      <c r="CP94" s="314"/>
      <c r="CQ94" s="314"/>
      <c r="CR94" s="314"/>
      <c r="CS94" s="314"/>
      <c r="CT94" s="314"/>
      <c r="CU94" s="314"/>
      <c r="CV94" s="314"/>
      <c r="CW94" s="314"/>
      <c r="CX94" s="314"/>
      <c r="CY94" s="314"/>
      <c r="CZ94" s="314"/>
      <c r="DA94" s="314"/>
      <c r="DB94" s="314"/>
      <c r="DC94" s="315"/>
      <c r="DD94" s="332" t="e">
        <f>DD91*2000/$DB$17</f>
        <v>#DIV/0!</v>
      </c>
      <c r="DE94" s="333"/>
      <c r="DF94" s="333"/>
      <c r="DG94" s="333"/>
      <c r="DH94" s="333"/>
      <c r="DI94" s="334"/>
      <c r="DJ94" s="332" t="e">
        <f>DJ91*2000/$DB$17</f>
        <v>#DIV/0!</v>
      </c>
      <c r="DK94" s="333"/>
      <c r="DL94" s="333"/>
      <c r="DM94" s="333"/>
      <c r="DN94" s="333"/>
      <c r="DO94" s="334"/>
      <c r="DP94" s="332" t="e">
        <f>DP91*2000/$DB$17</f>
        <v>#DIV/0!</v>
      </c>
      <c r="DQ94" s="333"/>
      <c r="DR94" s="333"/>
      <c r="DS94" s="333"/>
      <c r="DT94" s="333"/>
      <c r="DU94" s="335"/>
    </row>
    <row r="95" spans="1:126" ht="36" customHeight="1" x14ac:dyDescent="0.35">
      <c r="AA95" s="336" t="s">
        <v>128</v>
      </c>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337">
        <f>DB19</f>
        <v>0</v>
      </c>
      <c r="BC95" s="337"/>
      <c r="BD95" s="337"/>
      <c r="BE95" s="337"/>
      <c r="BF95" s="337"/>
      <c r="BG95" s="337"/>
      <c r="BH95" s="337"/>
      <c r="BI95" s="337"/>
      <c r="BJ95" s="337"/>
      <c r="BK95" s="337"/>
      <c r="BL95" s="337"/>
      <c r="BM95" s="337"/>
      <c r="BN95" s="337"/>
      <c r="BO95" s="337"/>
      <c r="BP95" s="337"/>
      <c r="BQ95" s="337"/>
      <c r="BR95" s="338"/>
      <c r="BS95" s="106"/>
      <c r="BT95" s="107"/>
      <c r="BU95" s="443"/>
      <c r="BV95" s="48"/>
      <c r="BW95" s="314" t="s">
        <v>129</v>
      </c>
      <c r="BX95" s="314"/>
      <c r="BY95" s="314"/>
      <c r="BZ95" s="314"/>
      <c r="CA95" s="314"/>
      <c r="CB95" s="314"/>
      <c r="CC95" s="314"/>
      <c r="CD95" s="314"/>
      <c r="CE95" s="314"/>
      <c r="CF95" s="314"/>
      <c r="CG95" s="314"/>
      <c r="CH95" s="314"/>
      <c r="CI95" s="314"/>
      <c r="CJ95" s="314"/>
      <c r="CK95" s="314"/>
      <c r="CL95" s="314"/>
      <c r="CM95" s="314"/>
      <c r="CN95" s="314"/>
      <c r="CO95" s="314"/>
      <c r="CP95" s="314"/>
      <c r="CQ95" s="314"/>
      <c r="CR95" s="314"/>
      <c r="CS95" s="314"/>
      <c r="CT95" s="314"/>
      <c r="CU95" s="314"/>
      <c r="CV95" s="314"/>
      <c r="CW95" s="314"/>
      <c r="CX95" s="314"/>
      <c r="CY95" s="314"/>
      <c r="CZ95" s="314"/>
      <c r="DA95" s="314"/>
      <c r="DB95" s="314"/>
      <c r="DC95" s="315"/>
      <c r="DD95" s="326"/>
      <c r="DE95" s="327"/>
      <c r="DF95" s="327"/>
      <c r="DG95" s="327"/>
      <c r="DH95" s="327"/>
      <c r="DI95" s="328"/>
      <c r="DJ95" s="454" t="e">
        <f>DJ91/DD91</f>
        <v>#DIV/0!</v>
      </c>
      <c r="DK95" s="454"/>
      <c r="DL95" s="454"/>
      <c r="DM95" s="454"/>
      <c r="DN95" s="454"/>
      <c r="DO95" s="454"/>
      <c r="DP95" s="455" t="e">
        <f>DP91/DD91</f>
        <v>#DIV/0!</v>
      </c>
      <c r="DQ95" s="456"/>
      <c r="DR95" s="456"/>
      <c r="DS95" s="456"/>
      <c r="DT95" s="456"/>
      <c r="DU95" s="457"/>
    </row>
    <row r="96" spans="1:126" ht="36" customHeight="1" thickBot="1" x14ac:dyDescent="0.4">
      <c r="Y96" s="11"/>
      <c r="Z96" s="12"/>
      <c r="AA96" s="458" t="s">
        <v>130</v>
      </c>
      <c r="AB96" s="459"/>
      <c r="AC96" s="459"/>
      <c r="AD96" s="459"/>
      <c r="AE96" s="459"/>
      <c r="AF96" s="459"/>
      <c r="AG96" s="459"/>
      <c r="AH96" s="459"/>
      <c r="AI96" s="459"/>
      <c r="AJ96" s="459"/>
      <c r="AK96" s="459"/>
      <c r="AL96" s="459"/>
      <c r="AM96" s="459"/>
      <c r="AN96" s="459"/>
      <c r="AO96" s="459"/>
      <c r="AP96" s="459"/>
      <c r="AQ96" s="459"/>
      <c r="AR96" s="459"/>
      <c r="AS96" s="459"/>
      <c r="AT96" s="459"/>
      <c r="AU96" s="459"/>
      <c r="AV96" s="459"/>
      <c r="AW96" s="459"/>
      <c r="AX96" s="459"/>
      <c r="AY96" s="459"/>
      <c r="AZ96" s="459"/>
      <c r="BA96" s="459"/>
      <c r="BB96" s="460" t="str">
        <f>IF(ISERROR(DB18/1), "Need Actual Hours in 'CD21'", DB18)</f>
        <v>Need Actual Hours in 'CD21'</v>
      </c>
      <c r="BC96" s="460"/>
      <c r="BD96" s="460"/>
      <c r="BE96" s="460"/>
      <c r="BF96" s="460"/>
      <c r="BG96" s="460"/>
      <c r="BH96" s="460"/>
      <c r="BI96" s="460"/>
      <c r="BJ96" s="460"/>
      <c r="BK96" s="460"/>
      <c r="BL96" s="460"/>
      <c r="BM96" s="460"/>
      <c r="BN96" s="460"/>
      <c r="BO96" s="460"/>
      <c r="BP96" s="460"/>
      <c r="BQ96" s="460"/>
      <c r="BR96" s="461"/>
      <c r="BS96" s="444"/>
      <c r="BT96" s="445"/>
      <c r="BU96" s="446"/>
      <c r="BV96" s="50"/>
      <c r="BW96" s="462" t="s">
        <v>131</v>
      </c>
      <c r="BX96" s="462"/>
      <c r="BY96" s="462"/>
      <c r="BZ96" s="462"/>
      <c r="CA96" s="462"/>
      <c r="CB96" s="462"/>
      <c r="CC96" s="462"/>
      <c r="CD96" s="462"/>
      <c r="CE96" s="462"/>
      <c r="CF96" s="462"/>
      <c r="CG96" s="462"/>
      <c r="CH96" s="462"/>
      <c r="CI96" s="462"/>
      <c r="CJ96" s="462"/>
      <c r="CK96" s="462"/>
      <c r="CL96" s="462"/>
      <c r="CM96" s="462"/>
      <c r="CN96" s="462"/>
      <c r="CO96" s="462"/>
      <c r="CP96" s="462"/>
      <c r="CQ96" s="462"/>
      <c r="CR96" s="462"/>
      <c r="CS96" s="462"/>
      <c r="CT96" s="462"/>
      <c r="CU96" s="462"/>
      <c r="CV96" s="462"/>
      <c r="CW96" s="462"/>
      <c r="CX96" s="462"/>
      <c r="CY96" s="462"/>
      <c r="CZ96" s="462"/>
      <c r="DA96" s="462"/>
      <c r="DB96" s="462"/>
      <c r="DC96" s="463"/>
      <c r="DD96" s="464" t="e">
        <f>(DD93-DD94)*100/DD93</f>
        <v>#DIV/0!</v>
      </c>
      <c r="DE96" s="465"/>
      <c r="DF96" s="465"/>
      <c r="DG96" s="465"/>
      <c r="DH96" s="465"/>
      <c r="DI96" s="466"/>
      <c r="DJ96" s="464" t="e">
        <f>(DJ93-DJ94)*100/DJ93</f>
        <v>#DIV/0!</v>
      </c>
      <c r="DK96" s="465"/>
      <c r="DL96" s="465"/>
      <c r="DM96" s="465"/>
      <c r="DN96" s="465"/>
      <c r="DO96" s="466"/>
      <c r="DP96" s="464" t="e">
        <f>(DP93-DP94)*100/DP93</f>
        <v>#DIV/0!</v>
      </c>
      <c r="DQ96" s="465"/>
      <c r="DR96" s="465"/>
      <c r="DS96" s="465"/>
      <c r="DT96" s="465"/>
      <c r="DU96" s="467"/>
    </row>
    <row r="97" spans="1:139" s="51" customFormat="1" ht="36" customHeight="1" thickTop="1" thickBot="1" x14ac:dyDescent="0.25">
      <c r="A97" s="468"/>
      <c r="B97" s="468"/>
      <c r="C97" s="468"/>
      <c r="D97" s="468"/>
      <c r="E97" s="468"/>
      <c r="F97" s="468"/>
      <c r="G97" s="468"/>
      <c r="H97" s="468"/>
      <c r="I97" s="468"/>
      <c r="J97" s="468"/>
      <c r="K97" s="468"/>
      <c r="L97" s="468"/>
      <c r="M97" s="468"/>
      <c r="N97" s="468"/>
      <c r="O97" s="468"/>
      <c r="P97" s="468"/>
      <c r="Q97" s="468"/>
      <c r="R97" s="468"/>
      <c r="S97" s="468"/>
      <c r="T97" s="468"/>
      <c r="U97" s="468"/>
      <c r="V97" s="468"/>
      <c r="W97" s="468"/>
      <c r="X97" s="468"/>
      <c r="Y97" s="468"/>
      <c r="Z97" s="468"/>
      <c r="AA97" s="468"/>
      <c r="AB97" s="468"/>
      <c r="AC97" s="468"/>
      <c r="AD97" s="468"/>
      <c r="AE97" s="468"/>
      <c r="AF97" s="468"/>
      <c r="AG97" s="468"/>
      <c r="AH97" s="468"/>
      <c r="AI97" s="468"/>
      <c r="AJ97" s="468"/>
      <c r="AK97" s="468"/>
      <c r="AL97" s="468"/>
      <c r="AM97" s="468"/>
      <c r="AN97" s="468"/>
      <c r="AO97" s="468"/>
      <c r="AP97" s="468"/>
      <c r="AQ97" s="468"/>
      <c r="AR97" s="468"/>
      <c r="AS97" s="468"/>
      <c r="AT97" s="468"/>
      <c r="AU97" s="468"/>
      <c r="AV97" s="468"/>
      <c r="AW97" s="468"/>
      <c r="AX97" s="468"/>
      <c r="AY97" s="468"/>
      <c r="AZ97" s="468"/>
      <c r="BA97" s="468"/>
      <c r="BB97" s="468"/>
      <c r="BC97" s="468"/>
      <c r="BD97" s="468"/>
      <c r="BE97" s="468"/>
      <c r="BF97" s="468"/>
      <c r="BG97" s="468"/>
      <c r="BH97" s="468"/>
      <c r="BI97" s="468"/>
      <c r="BJ97" s="468"/>
      <c r="BK97" s="468"/>
      <c r="BL97" s="468"/>
      <c r="BM97" s="468"/>
      <c r="BN97" s="468"/>
      <c r="BO97" s="468"/>
      <c r="BP97" s="468"/>
      <c r="BQ97" s="468"/>
      <c r="BR97" s="468"/>
      <c r="BS97" s="468"/>
      <c r="BT97" s="468"/>
      <c r="BU97" s="468"/>
      <c r="BV97" s="468"/>
      <c r="BW97" s="468"/>
      <c r="BX97" s="468"/>
      <c r="BY97" s="468"/>
      <c r="BZ97" s="468"/>
      <c r="CA97" s="468"/>
      <c r="CB97" s="468"/>
      <c r="CC97" s="468"/>
      <c r="CD97" s="468"/>
      <c r="CE97" s="468"/>
      <c r="CF97" s="468"/>
      <c r="CG97" s="468"/>
      <c r="CH97" s="468"/>
      <c r="CI97" s="468"/>
      <c r="CJ97" s="468"/>
      <c r="CK97" s="468"/>
      <c r="CL97" s="468"/>
      <c r="CM97" s="468"/>
      <c r="CN97" s="468"/>
      <c r="CO97" s="468"/>
      <c r="CP97" s="468"/>
      <c r="CQ97" s="468"/>
      <c r="CR97" s="468"/>
      <c r="CS97" s="468"/>
      <c r="CT97" s="468"/>
      <c r="CU97" s="468"/>
      <c r="CV97" s="468"/>
      <c r="CW97" s="468"/>
      <c r="CX97" s="468"/>
      <c r="CY97" s="468"/>
      <c r="CZ97" s="468"/>
      <c r="DA97" s="468"/>
      <c r="DB97" s="468"/>
      <c r="DC97" s="468"/>
      <c r="DD97" s="468"/>
      <c r="DE97" s="468"/>
      <c r="DF97" s="468"/>
      <c r="DG97" s="468"/>
      <c r="DH97" s="468"/>
      <c r="DI97" s="468"/>
      <c r="DJ97" s="468"/>
      <c r="DK97" s="468"/>
      <c r="DL97" s="468"/>
      <c r="DM97" s="468"/>
      <c r="DN97" s="468"/>
      <c r="DO97" s="468"/>
      <c r="DP97" s="468"/>
      <c r="DQ97" s="468"/>
      <c r="DR97" s="468"/>
      <c r="DS97" s="468"/>
      <c r="DT97" s="468"/>
      <c r="DU97" s="468"/>
      <c r="DV97" s="468"/>
    </row>
    <row r="98" spans="1:139" s="51" customFormat="1" ht="36" customHeight="1" thickBot="1" x14ac:dyDescent="0.25">
      <c r="A98" s="469"/>
      <c r="B98" s="470"/>
      <c r="C98" s="470"/>
      <c r="D98" s="470"/>
      <c r="E98" s="470"/>
      <c r="F98" s="470"/>
      <c r="G98" s="470"/>
      <c r="H98" s="470"/>
      <c r="I98" s="470"/>
      <c r="J98" s="470"/>
      <c r="K98" s="470"/>
      <c r="L98" s="470"/>
      <c r="M98" s="470"/>
      <c r="N98" s="470"/>
      <c r="O98" s="470"/>
      <c r="P98" s="470"/>
      <c r="Q98" s="470"/>
      <c r="R98" s="470"/>
      <c r="S98" s="470"/>
      <c r="T98" s="470"/>
      <c r="U98" s="470"/>
      <c r="V98" s="470"/>
      <c r="W98" s="470"/>
      <c r="X98" s="470"/>
      <c r="Y98" s="470"/>
      <c r="Z98" s="470"/>
      <c r="AA98" s="470"/>
      <c r="AB98" s="470"/>
      <c r="AC98" s="470"/>
      <c r="AD98" s="470"/>
      <c r="AE98" s="470"/>
      <c r="AF98" s="470"/>
      <c r="AG98" s="470"/>
      <c r="AH98" s="470"/>
      <c r="AI98" s="470"/>
      <c r="AJ98" s="470"/>
      <c r="AK98" s="470"/>
      <c r="AL98" s="470"/>
      <c r="AM98" s="470"/>
      <c r="AN98" s="470"/>
      <c r="AO98" s="470"/>
      <c r="AP98" s="470"/>
      <c r="AQ98" s="470"/>
      <c r="AR98" s="470"/>
      <c r="AS98" s="470"/>
      <c r="AT98" s="470"/>
      <c r="AU98" s="470"/>
      <c r="AV98" s="470"/>
      <c r="AW98" s="470"/>
      <c r="AX98" s="470"/>
      <c r="AY98" s="470"/>
      <c r="AZ98" s="470"/>
      <c r="BA98" s="470"/>
      <c r="BB98" s="470"/>
      <c r="BC98" s="470"/>
      <c r="BD98" s="470"/>
      <c r="BE98" s="470"/>
      <c r="BF98" s="470"/>
      <c r="BG98" s="470"/>
      <c r="BH98" s="470"/>
      <c r="BI98" s="470"/>
      <c r="BJ98" s="470"/>
      <c r="BK98" s="470"/>
      <c r="BL98" s="470"/>
      <c r="BM98" s="470"/>
      <c r="BN98" s="470"/>
      <c r="BO98" s="470"/>
      <c r="BP98" s="470"/>
      <c r="BQ98" s="470"/>
      <c r="BR98" s="470"/>
      <c r="BS98" s="470"/>
      <c r="BT98" s="470"/>
      <c r="BU98" s="470"/>
      <c r="BV98" s="470"/>
      <c r="BW98" s="470"/>
      <c r="BX98" s="470"/>
      <c r="BY98" s="470"/>
      <c r="BZ98" s="470"/>
      <c r="CA98" s="470"/>
      <c r="CB98" s="470"/>
      <c r="CC98" s="470"/>
      <c r="CD98" s="470"/>
      <c r="CE98" s="470"/>
      <c r="CF98" s="470"/>
      <c r="CG98" s="470"/>
      <c r="CH98" s="470"/>
      <c r="CI98" s="470"/>
      <c r="CJ98" s="470"/>
      <c r="CK98" s="470"/>
      <c r="CL98" s="470"/>
      <c r="CM98" s="470"/>
      <c r="CN98" s="470"/>
      <c r="CO98" s="470"/>
      <c r="CP98" s="470"/>
      <c r="CQ98" s="470"/>
      <c r="CR98" s="470"/>
      <c r="CS98" s="470"/>
      <c r="CT98" s="470"/>
      <c r="CU98" s="470"/>
      <c r="CV98" s="470"/>
      <c r="CW98" s="470"/>
      <c r="CX98" s="470"/>
      <c r="CY98" s="470"/>
      <c r="CZ98" s="470"/>
      <c r="DA98" s="470"/>
      <c r="DB98" s="470"/>
      <c r="DC98" s="470"/>
      <c r="DD98" s="470"/>
      <c r="DE98" s="470"/>
      <c r="DF98" s="470"/>
      <c r="DG98" s="470"/>
      <c r="DH98" s="470"/>
      <c r="DI98" s="470"/>
      <c r="DJ98" s="470"/>
      <c r="DK98" s="470"/>
      <c r="DL98" s="470"/>
      <c r="DM98" s="470"/>
      <c r="DN98" s="470"/>
      <c r="DO98" s="470"/>
      <c r="DP98" s="470"/>
      <c r="DQ98" s="470"/>
      <c r="DR98" s="470"/>
      <c r="DS98" s="470"/>
      <c r="DT98" s="470"/>
      <c r="DU98" s="470"/>
      <c r="DV98" s="471"/>
    </row>
    <row r="99" spans="1:139" s="51" customFormat="1" ht="36" customHeight="1" thickBot="1" x14ac:dyDescent="0.25">
      <c r="A99" s="472"/>
      <c r="B99" s="472"/>
      <c r="C99" s="472"/>
      <c r="D99" s="472"/>
      <c r="E99" s="472"/>
      <c r="F99" s="472"/>
      <c r="G99" s="472"/>
      <c r="H99" s="472"/>
      <c r="I99" s="472"/>
      <c r="J99" s="472"/>
      <c r="K99" s="472"/>
      <c r="L99" s="472"/>
      <c r="M99" s="472"/>
      <c r="N99" s="472"/>
      <c r="O99" s="472"/>
      <c r="P99" s="472"/>
      <c r="Q99" s="472"/>
      <c r="R99" s="472"/>
      <c r="S99" s="472"/>
      <c r="T99" s="472"/>
      <c r="U99" s="472"/>
      <c r="V99" s="472"/>
      <c r="W99" s="472"/>
      <c r="X99" s="472"/>
      <c r="Y99" s="472"/>
      <c r="Z99" s="472"/>
      <c r="AA99" s="472"/>
      <c r="AB99" s="472"/>
      <c r="AC99" s="472"/>
      <c r="AD99" s="472"/>
      <c r="AE99" s="472"/>
      <c r="AF99" s="472"/>
      <c r="AG99" s="472"/>
      <c r="AH99" s="472"/>
      <c r="AI99" s="472"/>
      <c r="AJ99" s="472"/>
      <c r="AK99" s="472"/>
      <c r="AL99" s="472"/>
      <c r="AM99" s="472"/>
      <c r="AN99" s="472"/>
      <c r="AO99" s="472"/>
      <c r="AP99" s="472"/>
      <c r="AQ99" s="472"/>
      <c r="AR99" s="472"/>
      <c r="AS99" s="472"/>
      <c r="AT99" s="472"/>
      <c r="AU99" s="472"/>
      <c r="AV99" s="472"/>
      <c r="AW99" s="472"/>
      <c r="AX99" s="472"/>
      <c r="AY99" s="472"/>
      <c r="AZ99" s="472"/>
      <c r="BA99" s="472"/>
      <c r="BB99" s="472"/>
      <c r="BC99" s="472"/>
      <c r="BD99" s="472"/>
      <c r="BE99" s="472"/>
      <c r="BF99" s="472"/>
      <c r="BG99" s="472"/>
      <c r="BH99" s="472"/>
      <c r="BI99" s="472"/>
      <c r="BJ99" s="472"/>
      <c r="BK99" s="472"/>
      <c r="BL99" s="472"/>
      <c r="BM99" s="472"/>
      <c r="BN99" s="472"/>
      <c r="BO99" s="472"/>
      <c r="BP99" s="472"/>
      <c r="BQ99" s="472"/>
      <c r="BR99" s="472"/>
      <c r="BS99" s="472"/>
      <c r="BT99" s="472"/>
      <c r="BU99" s="472"/>
      <c r="BV99" s="472"/>
      <c r="BW99" s="472"/>
      <c r="BX99" s="472"/>
      <c r="BY99" s="472"/>
      <c r="BZ99" s="472"/>
      <c r="CA99" s="472"/>
      <c r="CB99" s="472"/>
      <c r="CC99" s="472"/>
      <c r="CD99" s="472"/>
      <c r="CE99" s="472"/>
      <c r="CF99" s="472"/>
      <c r="CG99" s="472"/>
      <c r="CH99" s="472"/>
      <c r="CI99" s="472"/>
      <c r="CJ99" s="472"/>
      <c r="CK99" s="472"/>
      <c r="CL99" s="472"/>
      <c r="CM99" s="472"/>
      <c r="CN99" s="472"/>
      <c r="CO99" s="472"/>
      <c r="CP99" s="472"/>
      <c r="CQ99" s="472"/>
      <c r="CR99" s="472"/>
      <c r="CS99" s="472"/>
      <c r="CT99" s="472"/>
      <c r="CU99" s="472"/>
      <c r="CV99" s="472"/>
      <c r="CW99" s="472"/>
      <c r="CX99" s="472"/>
      <c r="CY99" s="472"/>
      <c r="CZ99" s="472"/>
      <c r="DA99" s="472"/>
      <c r="DB99" s="472"/>
      <c r="DC99" s="472"/>
      <c r="DD99" s="472"/>
      <c r="DE99" s="472"/>
      <c r="DF99" s="472"/>
      <c r="DG99" s="472"/>
      <c r="DH99" s="472"/>
      <c r="DI99" s="472"/>
      <c r="DJ99" s="472"/>
      <c r="DK99" s="472"/>
      <c r="DL99" s="472"/>
      <c r="DM99" s="472"/>
      <c r="DN99" s="472"/>
      <c r="DO99" s="472"/>
      <c r="DP99" s="472"/>
      <c r="DQ99" s="472"/>
      <c r="DR99" s="472"/>
      <c r="DS99" s="472"/>
      <c r="DT99" s="472"/>
      <c r="DU99" s="472"/>
      <c r="DV99" s="472"/>
    </row>
    <row r="100" spans="1:139" s="53" customFormat="1" ht="63" thickTop="1" thickBot="1" x14ac:dyDescent="0.9">
      <c r="A100" s="473" t="s">
        <v>132</v>
      </c>
      <c r="B100" s="474"/>
      <c r="C100" s="474"/>
      <c r="D100" s="474"/>
      <c r="E100" s="474"/>
      <c r="F100" s="474"/>
      <c r="G100" s="474"/>
      <c r="H100" s="474"/>
      <c r="I100" s="474"/>
      <c r="J100" s="474"/>
      <c r="K100" s="474"/>
      <c r="L100" s="474"/>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4"/>
      <c r="AK100" s="474"/>
      <c r="AL100" s="474"/>
      <c r="AM100" s="474"/>
      <c r="AN100" s="474"/>
      <c r="AO100" s="474"/>
      <c r="AP100" s="474"/>
      <c r="AQ100" s="474"/>
      <c r="AR100" s="474"/>
      <c r="AS100" s="474"/>
      <c r="AT100" s="474"/>
      <c r="AU100" s="474"/>
      <c r="AV100" s="474"/>
      <c r="AW100" s="474"/>
      <c r="AX100" s="474"/>
      <c r="AY100" s="474"/>
      <c r="AZ100" s="474"/>
      <c r="BA100" s="474"/>
      <c r="BB100" s="474"/>
      <c r="BC100" s="474"/>
      <c r="BD100" s="474"/>
      <c r="BE100" s="474"/>
      <c r="BF100" s="474"/>
      <c r="BG100" s="474"/>
      <c r="BH100" s="474"/>
      <c r="BI100" s="474"/>
      <c r="BJ100" s="474"/>
      <c r="BK100" s="474"/>
      <c r="BL100" s="475"/>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Y100" s="58"/>
      <c r="DZ100" s="58"/>
      <c r="EA100" s="58"/>
      <c r="EB100" s="58"/>
      <c r="EC100" s="58"/>
      <c r="ED100" s="58"/>
      <c r="EE100" s="58"/>
      <c r="EF100" s="58"/>
      <c r="EG100" s="58"/>
      <c r="EH100" s="58"/>
      <c r="EI100" s="58"/>
    </row>
    <row r="101" spans="1:139" ht="36" customHeight="1" thickTop="1" thickBot="1" x14ac:dyDescent="0.35">
      <c r="A101" s="342"/>
      <c r="B101" s="342"/>
      <c r="C101" s="342"/>
      <c r="D101" s="342"/>
      <c r="E101" s="342"/>
      <c r="F101" s="342"/>
      <c r="G101" s="342"/>
      <c r="H101" s="342"/>
      <c r="I101" s="342"/>
      <c r="J101" s="342"/>
      <c r="K101" s="342"/>
      <c r="L101" s="342"/>
      <c r="M101" s="342"/>
      <c r="N101" s="342"/>
      <c r="O101" s="342"/>
      <c r="P101" s="342"/>
      <c r="Q101" s="342"/>
      <c r="R101" s="342"/>
      <c r="S101" s="342"/>
      <c r="T101" s="342"/>
      <c r="U101" s="342"/>
      <c r="V101" s="342"/>
      <c r="W101" s="342"/>
      <c r="X101" s="342"/>
      <c r="Y101" s="342"/>
      <c r="Z101" s="342"/>
      <c r="AA101" s="342"/>
      <c r="AB101" s="342"/>
      <c r="AC101" s="342"/>
      <c r="AD101" s="342"/>
      <c r="AE101" s="342"/>
      <c r="AF101" s="342"/>
      <c r="AG101" s="342"/>
      <c r="AH101" s="342"/>
      <c r="AI101" s="342"/>
      <c r="AJ101" s="342"/>
      <c r="AK101" s="342"/>
      <c r="AL101" s="342"/>
      <c r="AM101" s="342"/>
      <c r="AN101" s="342"/>
      <c r="AO101" s="342"/>
      <c r="AP101" s="342"/>
      <c r="AQ101" s="342"/>
      <c r="AR101" s="342"/>
      <c r="AS101" s="342"/>
      <c r="AT101" s="342"/>
      <c r="AU101" s="342"/>
      <c r="AV101" s="342"/>
      <c r="AW101" s="342"/>
      <c r="AX101" s="342"/>
      <c r="AY101" s="342"/>
      <c r="AZ101" s="342"/>
      <c r="BA101" s="342"/>
      <c r="BB101" s="342"/>
      <c r="BC101" s="342"/>
      <c r="BD101" s="342"/>
      <c r="BE101" s="342"/>
      <c r="BF101" s="342"/>
      <c r="BG101" s="342"/>
      <c r="BH101" s="342"/>
      <c r="BI101" s="342"/>
      <c r="BJ101" s="342"/>
      <c r="BK101" s="342"/>
      <c r="BL101" s="342"/>
      <c r="BM101" s="54"/>
      <c r="BN101" s="54"/>
      <c r="BO101" s="54"/>
      <c r="BP101" s="54"/>
      <c r="BQ101" s="54"/>
      <c r="BR101" s="54"/>
      <c r="BS101" s="54"/>
      <c r="BT101" s="54"/>
      <c r="BU101" s="54"/>
      <c r="BV101" s="54"/>
      <c r="BW101" s="54"/>
      <c r="BX101" s="54"/>
      <c r="BY101" s="54"/>
      <c r="BZ101" s="54"/>
      <c r="CA101" s="54"/>
      <c r="CB101" s="54"/>
      <c r="CC101" s="54"/>
      <c r="CD101" s="54"/>
      <c r="CE101" s="54"/>
      <c r="CF101" s="54"/>
      <c r="CG101" s="54"/>
      <c r="CH101" s="54"/>
      <c r="CI101" s="54"/>
      <c r="CJ101" s="54"/>
      <c r="CK101" s="54"/>
      <c r="CL101" s="54"/>
      <c r="CM101" s="54"/>
      <c r="CN101" s="54"/>
      <c r="CO101" s="54"/>
      <c r="CP101" s="54"/>
      <c r="CQ101" s="54"/>
      <c r="CR101" s="54"/>
      <c r="CS101" s="54"/>
      <c r="CT101" s="54"/>
      <c r="CU101" s="54"/>
      <c r="CV101" s="54"/>
      <c r="CW101" s="54"/>
      <c r="CX101" s="54"/>
      <c r="CY101" s="54"/>
      <c r="CZ101" s="54"/>
      <c r="DA101" s="54"/>
      <c r="DB101" s="54"/>
      <c r="DC101" s="54"/>
      <c r="DD101" s="54"/>
      <c r="DE101" s="54"/>
      <c r="DF101" s="54"/>
      <c r="DG101" s="54"/>
      <c r="DH101" s="54"/>
      <c r="DI101" s="54"/>
      <c r="DJ101" s="54"/>
      <c r="DK101" s="54"/>
      <c r="DL101" s="54"/>
      <c r="DM101" s="54"/>
      <c r="DN101" s="54"/>
      <c r="DO101" s="54"/>
      <c r="DP101" s="54"/>
      <c r="DQ101" s="54"/>
      <c r="DR101" s="54"/>
      <c r="DS101" s="54"/>
      <c r="DT101" s="54"/>
      <c r="DU101" s="54"/>
      <c r="DV101" s="54"/>
      <c r="DY101" s="58"/>
      <c r="DZ101" s="58"/>
      <c r="EA101" s="58"/>
      <c r="EB101" s="58"/>
      <c r="EC101" s="58"/>
      <c r="ED101" s="58"/>
      <c r="EE101" s="58"/>
      <c r="EF101" s="58"/>
      <c r="EG101" s="58"/>
      <c r="EH101" s="58"/>
      <c r="EI101" s="58"/>
    </row>
    <row r="102" spans="1:139" s="56" customFormat="1" ht="47.25" thickTop="1" thickBot="1" x14ac:dyDescent="0.7">
      <c r="A102" s="343" t="s">
        <v>133</v>
      </c>
      <c r="B102" s="344"/>
      <c r="C102" s="344"/>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4"/>
      <c r="AO102" s="344"/>
      <c r="AP102" s="344"/>
      <c r="AQ102" s="344"/>
      <c r="AR102" s="344"/>
      <c r="AS102" s="344"/>
      <c r="AT102" s="344"/>
      <c r="AU102" s="344"/>
      <c r="AV102" s="344"/>
      <c r="AW102" s="344"/>
      <c r="AX102" s="344"/>
      <c r="AY102" s="344"/>
      <c r="AZ102" s="344"/>
      <c r="BA102" s="344"/>
      <c r="BB102" s="344"/>
      <c r="BC102" s="344"/>
      <c r="BD102" s="344"/>
      <c r="BE102" s="344"/>
      <c r="BF102" s="344"/>
      <c r="BG102" s="344"/>
      <c r="BH102" s="344"/>
      <c r="BI102" s="344"/>
      <c r="BJ102" s="344"/>
      <c r="BK102" s="344"/>
      <c r="BL102" s="345"/>
      <c r="BM102" s="55"/>
      <c r="DY102" s="57"/>
      <c r="DZ102" s="57"/>
      <c r="EA102" s="57"/>
      <c r="EB102" s="57"/>
      <c r="EC102" s="57"/>
      <c r="ED102" s="57"/>
      <c r="EE102" s="57"/>
      <c r="EF102" s="57"/>
      <c r="EG102" s="57"/>
      <c r="EH102" s="57"/>
      <c r="EI102" s="57"/>
    </row>
    <row r="103" spans="1:139" ht="24.75" x14ac:dyDescent="0.35">
      <c r="A103" s="340" t="s">
        <v>77</v>
      </c>
      <c r="B103" s="341"/>
      <c r="C103" s="341"/>
      <c r="D103" s="341"/>
      <c r="E103" s="341"/>
      <c r="F103" s="341"/>
      <c r="G103" s="341" t="s">
        <v>73</v>
      </c>
      <c r="H103" s="341"/>
      <c r="I103" s="341"/>
      <c r="J103" s="341"/>
      <c r="K103" s="341"/>
      <c r="L103" s="341"/>
      <c r="M103" s="341"/>
      <c r="N103" s="341"/>
      <c r="O103" s="341"/>
      <c r="P103" s="341"/>
      <c r="Q103" s="341"/>
      <c r="R103" s="341"/>
      <c r="S103" s="341"/>
      <c r="T103" s="341"/>
      <c r="U103" s="341"/>
      <c r="V103" s="341"/>
      <c r="W103" s="341"/>
      <c r="X103" s="341"/>
      <c r="Y103" s="341"/>
      <c r="Z103" s="341"/>
      <c r="AA103" s="341"/>
      <c r="AB103" s="341"/>
      <c r="AC103" s="341"/>
      <c r="AD103" s="341" t="s">
        <v>134</v>
      </c>
      <c r="AE103" s="341"/>
      <c r="AF103" s="341"/>
      <c r="AG103" s="341"/>
      <c r="AH103" s="341"/>
      <c r="AI103" s="341"/>
      <c r="AJ103" s="341"/>
      <c r="AK103" s="341"/>
      <c r="AL103" s="341"/>
      <c r="AM103" s="341"/>
      <c r="AN103" s="341"/>
      <c r="AO103" s="341"/>
      <c r="AP103" s="341"/>
      <c r="AQ103" s="341"/>
      <c r="AR103" s="341"/>
      <c r="AS103" s="341"/>
      <c r="AT103" s="341"/>
      <c r="AU103" s="341"/>
      <c r="AV103" s="341"/>
      <c r="AW103" s="341"/>
      <c r="AX103" s="476"/>
      <c r="AY103" s="477"/>
      <c r="AZ103" s="107"/>
      <c r="BA103" s="107"/>
      <c r="BB103" s="107"/>
      <c r="BC103" s="107"/>
      <c r="BD103" s="107"/>
      <c r="BE103" s="107"/>
      <c r="BF103" s="107"/>
      <c r="BG103" s="107"/>
      <c r="BH103" s="107"/>
      <c r="BI103" s="107"/>
      <c r="BJ103" s="107"/>
      <c r="BK103" s="107"/>
      <c r="BL103" s="392"/>
      <c r="DY103" s="58"/>
      <c r="DZ103" s="58"/>
      <c r="EA103" s="58"/>
      <c r="EB103" s="58"/>
      <c r="EC103" s="58"/>
      <c r="ED103" s="58"/>
      <c r="EE103" s="58"/>
      <c r="EF103" s="58"/>
      <c r="EG103" s="58"/>
      <c r="EH103" s="58"/>
      <c r="EI103" s="58"/>
    </row>
    <row r="104" spans="1:139" ht="26.25" x14ac:dyDescent="0.45">
      <c r="A104" s="346" t="s">
        <v>72</v>
      </c>
      <c r="B104" s="260"/>
      <c r="C104" s="260"/>
      <c r="D104" s="260"/>
      <c r="E104" s="260"/>
      <c r="F104" s="260"/>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260" t="s">
        <v>119</v>
      </c>
      <c r="AE104" s="260"/>
      <c r="AF104" s="260"/>
      <c r="AG104" s="260"/>
      <c r="AH104" s="260"/>
      <c r="AI104" s="260"/>
      <c r="AJ104" s="260"/>
      <c r="AK104" s="260" t="s">
        <v>94</v>
      </c>
      <c r="AL104" s="260"/>
      <c r="AM104" s="260"/>
      <c r="AN104" s="260"/>
      <c r="AO104" s="260"/>
      <c r="AP104" s="260"/>
      <c r="AQ104" s="260"/>
      <c r="AR104" s="260" t="s">
        <v>95</v>
      </c>
      <c r="AS104" s="260"/>
      <c r="AT104" s="260"/>
      <c r="AU104" s="260"/>
      <c r="AV104" s="260"/>
      <c r="AW104" s="260"/>
      <c r="AX104" s="339"/>
      <c r="AY104" s="477"/>
      <c r="AZ104" s="107"/>
      <c r="BA104" s="107"/>
      <c r="BB104" s="107"/>
      <c r="BC104" s="107"/>
      <c r="BD104" s="107"/>
      <c r="BE104" s="107"/>
      <c r="BF104" s="107"/>
      <c r="BG104" s="107"/>
      <c r="BH104" s="107"/>
      <c r="BI104" s="107"/>
      <c r="BJ104" s="107"/>
      <c r="BK104" s="107"/>
      <c r="BL104" s="392"/>
      <c r="DY104" s="58"/>
      <c r="DZ104" s="58"/>
      <c r="EA104" s="58"/>
      <c r="EB104" s="58"/>
      <c r="EC104" s="58"/>
      <c r="ED104" s="58"/>
      <c r="EE104" s="58"/>
      <c r="EF104" s="58"/>
      <c r="EG104" s="58"/>
      <c r="EH104" s="58"/>
      <c r="EI104" s="58"/>
    </row>
    <row r="105" spans="1:139" ht="23.25" x14ac:dyDescent="0.35">
      <c r="A105" s="346">
        <v>0</v>
      </c>
      <c r="B105" s="260"/>
      <c r="C105" s="260"/>
      <c r="D105" s="260"/>
      <c r="E105" s="260"/>
      <c r="F105" s="260"/>
      <c r="G105" s="348" t="s">
        <v>135</v>
      </c>
      <c r="H105" s="348"/>
      <c r="I105" s="348"/>
      <c r="J105" s="348"/>
      <c r="K105" s="348"/>
      <c r="L105" s="348"/>
      <c r="M105" s="348"/>
      <c r="N105" s="348"/>
      <c r="O105" s="348"/>
      <c r="P105" s="348"/>
      <c r="Q105" s="348"/>
      <c r="R105" s="348"/>
      <c r="S105" s="348"/>
      <c r="T105" s="348"/>
      <c r="U105" s="348"/>
      <c r="V105" s="348"/>
      <c r="W105" s="348"/>
      <c r="X105" s="348"/>
      <c r="Y105" s="348"/>
      <c r="Z105" s="348"/>
      <c r="AA105" s="348"/>
      <c r="AB105" s="348"/>
      <c r="AC105" s="348"/>
      <c r="AD105" s="260"/>
      <c r="AE105" s="260"/>
      <c r="AF105" s="260"/>
      <c r="AG105" s="260"/>
      <c r="AH105" s="260"/>
      <c r="AI105" s="260"/>
      <c r="AJ105" s="260"/>
      <c r="AK105" s="260"/>
      <c r="AL105" s="260"/>
      <c r="AM105" s="260"/>
      <c r="AN105" s="260"/>
      <c r="AO105" s="260"/>
      <c r="AP105" s="260"/>
      <c r="AQ105" s="260"/>
      <c r="AR105" s="260"/>
      <c r="AS105" s="260"/>
      <c r="AT105" s="260"/>
      <c r="AU105" s="260"/>
      <c r="AV105" s="260"/>
      <c r="AW105" s="260"/>
      <c r="AX105" s="339"/>
      <c r="AY105" s="477"/>
      <c r="AZ105" s="107"/>
      <c r="BA105" s="107"/>
      <c r="BB105" s="107"/>
      <c r="BC105" s="107"/>
      <c r="BD105" s="107"/>
      <c r="BE105" s="107"/>
      <c r="BF105" s="107"/>
      <c r="BG105" s="107"/>
      <c r="BH105" s="107"/>
      <c r="BI105" s="107"/>
      <c r="BJ105" s="107"/>
      <c r="BK105" s="107"/>
      <c r="BL105" s="392"/>
      <c r="DY105" s="58"/>
      <c r="DZ105" s="58"/>
      <c r="EA105" s="58"/>
      <c r="EB105" s="58"/>
      <c r="EC105" s="58"/>
      <c r="ED105" s="58"/>
      <c r="EE105" s="58"/>
      <c r="EF105" s="58"/>
      <c r="EG105" s="58"/>
      <c r="EH105" s="58"/>
      <c r="EI105" s="58"/>
    </row>
    <row r="106" spans="1:139" ht="23.25" x14ac:dyDescent="0.35">
      <c r="A106" s="346">
        <v>1</v>
      </c>
      <c r="B106" s="260"/>
      <c r="C106" s="260"/>
      <c r="D106" s="260"/>
      <c r="E106" s="260"/>
      <c r="F106" s="260"/>
      <c r="G106" s="348" t="s">
        <v>136</v>
      </c>
      <c r="H106" s="348"/>
      <c r="I106" s="348"/>
      <c r="J106" s="348"/>
      <c r="K106" s="348"/>
      <c r="L106" s="348"/>
      <c r="M106" s="348"/>
      <c r="N106" s="348"/>
      <c r="O106" s="348"/>
      <c r="P106" s="348"/>
      <c r="Q106" s="348"/>
      <c r="R106" s="348"/>
      <c r="S106" s="348"/>
      <c r="T106" s="348"/>
      <c r="U106" s="348"/>
      <c r="V106" s="348"/>
      <c r="W106" s="348"/>
      <c r="X106" s="348"/>
      <c r="Y106" s="348"/>
      <c r="Z106" s="348"/>
      <c r="AA106" s="348"/>
      <c r="AB106" s="348"/>
      <c r="AC106" s="348"/>
      <c r="AD106" s="349">
        <f>IF($AR$143=0,$AR$142,$AR$143)</f>
        <v>2.8909635965101634E-2</v>
      </c>
      <c r="AE106" s="349"/>
      <c r="AF106" s="349"/>
      <c r="AG106" s="349"/>
      <c r="AH106" s="349"/>
      <c r="AI106" s="349"/>
      <c r="AJ106" s="349"/>
      <c r="AK106" s="349">
        <f>IF($AY$143=0,$AY$142,$AY$143)</f>
        <v>1.3673476469980501E-2</v>
      </c>
      <c r="AL106" s="349"/>
      <c r="AM106" s="349"/>
      <c r="AN106" s="349"/>
      <c r="AO106" s="349"/>
      <c r="AP106" s="349"/>
      <c r="AQ106" s="349"/>
      <c r="AR106" s="349">
        <f t="shared" ref="AR106:AR111" si="13">IF($BF$143=0,$BF$142,$BF$143)</f>
        <v>4.2973783191367293E-3</v>
      </c>
      <c r="AS106" s="349"/>
      <c r="AT106" s="349"/>
      <c r="AU106" s="349"/>
      <c r="AV106" s="349"/>
      <c r="AW106" s="349"/>
      <c r="AX106" s="349"/>
      <c r="AY106" s="477"/>
      <c r="AZ106" s="107"/>
      <c r="BA106" s="107"/>
      <c r="BB106" s="107"/>
      <c r="BC106" s="107"/>
      <c r="BD106" s="107"/>
      <c r="BE106" s="107"/>
      <c r="BF106" s="107"/>
      <c r="BG106" s="107"/>
      <c r="BH106" s="107"/>
      <c r="BI106" s="107"/>
      <c r="BJ106" s="107"/>
      <c r="BK106" s="107"/>
      <c r="BL106" s="392"/>
      <c r="DY106" s="58"/>
      <c r="DZ106" s="58"/>
      <c r="EA106" s="58"/>
      <c r="EB106" s="58"/>
      <c r="EC106" s="58"/>
      <c r="ED106" s="58"/>
      <c r="EE106" s="58"/>
      <c r="EF106" s="58"/>
      <c r="EG106" s="58"/>
      <c r="EH106" s="58"/>
      <c r="EI106" s="58"/>
    </row>
    <row r="107" spans="1:139" ht="23.25" x14ac:dyDescent="0.35">
      <c r="A107" s="346">
        <v>2</v>
      </c>
      <c r="B107" s="260"/>
      <c r="C107" s="260"/>
      <c r="D107" s="260"/>
      <c r="E107" s="260"/>
      <c r="F107" s="260"/>
      <c r="G107" s="348" t="s">
        <v>137</v>
      </c>
      <c r="H107" s="348"/>
      <c r="I107" s="348"/>
      <c r="J107" s="348"/>
      <c r="K107" s="348"/>
      <c r="L107" s="348"/>
      <c r="M107" s="348"/>
      <c r="N107" s="348"/>
      <c r="O107" s="348"/>
      <c r="P107" s="348"/>
      <c r="Q107" s="348"/>
      <c r="R107" s="348"/>
      <c r="S107" s="348"/>
      <c r="T107" s="348"/>
      <c r="U107" s="348"/>
      <c r="V107" s="348"/>
      <c r="W107" s="348"/>
      <c r="X107" s="348"/>
      <c r="Y107" s="348"/>
      <c r="Z107" s="348"/>
      <c r="AA107" s="348"/>
      <c r="AB107" s="348"/>
      <c r="AC107" s="348"/>
      <c r="AD107" s="349">
        <f>IF($AR$143=0,$AR$142,$AR$143)</f>
        <v>2.8909635965101634E-2</v>
      </c>
      <c r="AE107" s="349"/>
      <c r="AF107" s="349"/>
      <c r="AG107" s="349"/>
      <c r="AH107" s="349"/>
      <c r="AI107" s="349"/>
      <c r="AJ107" s="349"/>
      <c r="AK107" s="349">
        <f>IF($AY$143=0,$AY$142,$AY$143)</f>
        <v>1.3673476469980501E-2</v>
      </c>
      <c r="AL107" s="349"/>
      <c r="AM107" s="349"/>
      <c r="AN107" s="349"/>
      <c r="AO107" s="349"/>
      <c r="AP107" s="349"/>
      <c r="AQ107" s="349"/>
      <c r="AR107" s="349">
        <f t="shared" si="13"/>
        <v>4.2973783191367293E-3</v>
      </c>
      <c r="AS107" s="349"/>
      <c r="AT107" s="349"/>
      <c r="AU107" s="349"/>
      <c r="AV107" s="349"/>
      <c r="AW107" s="349"/>
      <c r="AX107" s="349"/>
      <c r="AY107" s="477"/>
      <c r="AZ107" s="107"/>
      <c r="BA107" s="107"/>
      <c r="BB107" s="107"/>
      <c r="BC107" s="107"/>
      <c r="BD107" s="107"/>
      <c r="BE107" s="107"/>
      <c r="BF107" s="107"/>
      <c r="BG107" s="107"/>
      <c r="BH107" s="107"/>
      <c r="BI107" s="107"/>
      <c r="BJ107" s="107"/>
      <c r="BK107" s="107"/>
      <c r="BL107" s="392"/>
      <c r="DY107" s="58"/>
      <c r="DZ107" s="58"/>
      <c r="EA107" s="58"/>
      <c r="EB107" s="58"/>
      <c r="EC107" s="58"/>
      <c r="ED107" s="58"/>
      <c r="EE107" s="58"/>
      <c r="EF107" s="58"/>
      <c r="EG107" s="58"/>
      <c r="EH107" s="58"/>
      <c r="EI107" s="58"/>
    </row>
    <row r="108" spans="1:139" ht="23.25" x14ac:dyDescent="0.35">
      <c r="A108" s="346">
        <v>3</v>
      </c>
      <c r="B108" s="260"/>
      <c r="C108" s="260"/>
      <c r="D108" s="260"/>
      <c r="E108" s="260"/>
      <c r="F108" s="260"/>
      <c r="G108" s="348" t="s">
        <v>138</v>
      </c>
      <c r="H108" s="348"/>
      <c r="I108" s="348"/>
      <c r="J108" s="348"/>
      <c r="K108" s="348"/>
      <c r="L108" s="348"/>
      <c r="M108" s="348"/>
      <c r="N108" s="348"/>
      <c r="O108" s="348"/>
      <c r="P108" s="348"/>
      <c r="Q108" s="348"/>
      <c r="R108" s="348"/>
      <c r="S108" s="348"/>
      <c r="T108" s="348"/>
      <c r="U108" s="348"/>
      <c r="V108" s="348"/>
      <c r="W108" s="348"/>
      <c r="X108" s="348"/>
      <c r="Y108" s="348"/>
      <c r="Z108" s="348"/>
      <c r="AA108" s="348"/>
      <c r="AB108" s="348"/>
      <c r="AC108" s="348"/>
      <c r="AD108" s="349">
        <f>IF($AR$143=0,$AR$142,$AR$143)</f>
        <v>2.8909635965101634E-2</v>
      </c>
      <c r="AE108" s="349"/>
      <c r="AF108" s="349"/>
      <c r="AG108" s="349"/>
      <c r="AH108" s="349"/>
      <c r="AI108" s="349"/>
      <c r="AJ108" s="349"/>
      <c r="AK108" s="349">
        <f>IF($AY$143=0,$AY$142,$AY$143)</f>
        <v>1.3673476469980501E-2</v>
      </c>
      <c r="AL108" s="349"/>
      <c r="AM108" s="349"/>
      <c r="AN108" s="349"/>
      <c r="AO108" s="349"/>
      <c r="AP108" s="349"/>
      <c r="AQ108" s="349"/>
      <c r="AR108" s="349">
        <f t="shared" si="13"/>
        <v>4.2973783191367293E-3</v>
      </c>
      <c r="AS108" s="349"/>
      <c r="AT108" s="349"/>
      <c r="AU108" s="349"/>
      <c r="AV108" s="349"/>
      <c r="AW108" s="349"/>
      <c r="AX108" s="349"/>
      <c r="AY108" s="477"/>
      <c r="AZ108" s="107"/>
      <c r="BA108" s="107"/>
      <c r="BB108" s="107"/>
      <c r="BC108" s="107"/>
      <c r="BD108" s="107"/>
      <c r="BE108" s="107"/>
      <c r="BF108" s="107"/>
      <c r="BG108" s="107"/>
      <c r="BH108" s="107"/>
      <c r="BI108" s="107"/>
      <c r="BJ108" s="107"/>
      <c r="BK108" s="107"/>
      <c r="BL108" s="392"/>
      <c r="DY108" s="58"/>
      <c r="DZ108" s="58"/>
      <c r="EA108" s="58"/>
      <c r="EB108" s="58"/>
      <c r="EC108" s="58"/>
      <c r="ED108" s="58"/>
      <c r="EE108" s="58"/>
      <c r="EF108" s="58"/>
      <c r="EG108" s="58"/>
      <c r="EH108" s="58"/>
      <c r="EI108" s="58"/>
    </row>
    <row r="109" spans="1:139" ht="23.25" x14ac:dyDescent="0.35">
      <c r="A109" s="346">
        <v>4</v>
      </c>
      <c r="B109" s="260"/>
      <c r="C109" s="260"/>
      <c r="D109" s="260"/>
      <c r="E109" s="260"/>
      <c r="F109" s="260"/>
      <c r="G109" s="348" t="s">
        <v>139</v>
      </c>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9">
        <f>IF($AR$143=0,$AR$142,$AR$143)</f>
        <v>2.8909635965101634E-2</v>
      </c>
      <c r="AE109" s="349"/>
      <c r="AF109" s="349"/>
      <c r="AG109" s="349"/>
      <c r="AH109" s="349"/>
      <c r="AI109" s="349"/>
      <c r="AJ109" s="349"/>
      <c r="AK109" s="349">
        <f>IF($AY$143=0,$AY$142,$AY$143)</f>
        <v>1.3673476469980501E-2</v>
      </c>
      <c r="AL109" s="349"/>
      <c r="AM109" s="349"/>
      <c r="AN109" s="349"/>
      <c r="AO109" s="349"/>
      <c r="AP109" s="349"/>
      <c r="AQ109" s="349"/>
      <c r="AR109" s="349">
        <f t="shared" si="13"/>
        <v>4.2973783191367293E-3</v>
      </c>
      <c r="AS109" s="349"/>
      <c r="AT109" s="349"/>
      <c r="AU109" s="349"/>
      <c r="AV109" s="349"/>
      <c r="AW109" s="349"/>
      <c r="AX109" s="349"/>
      <c r="AY109" s="477"/>
      <c r="AZ109" s="107"/>
      <c r="BA109" s="107"/>
      <c r="BB109" s="107"/>
      <c r="BC109" s="107"/>
      <c r="BD109" s="107"/>
      <c r="BE109" s="107"/>
      <c r="BF109" s="107"/>
      <c r="BG109" s="107"/>
      <c r="BH109" s="107"/>
      <c r="BI109" s="107"/>
      <c r="BJ109" s="107"/>
      <c r="BK109" s="107"/>
      <c r="BL109" s="392"/>
      <c r="DY109" s="58"/>
      <c r="DZ109" s="58"/>
      <c r="EA109" s="58"/>
      <c r="EB109" s="58"/>
      <c r="EC109" s="58"/>
      <c r="ED109" s="58"/>
      <c r="EE109" s="58"/>
      <c r="EF109" s="58"/>
      <c r="EG109" s="58"/>
      <c r="EH109" s="58"/>
      <c r="EI109" s="58"/>
    </row>
    <row r="110" spans="1:139" ht="23.25" x14ac:dyDescent="0.35">
      <c r="A110" s="346">
        <v>5</v>
      </c>
      <c r="B110" s="260"/>
      <c r="C110" s="260"/>
      <c r="D110" s="260"/>
      <c r="E110" s="260"/>
      <c r="F110" s="260"/>
      <c r="G110" s="348" t="s">
        <v>266</v>
      </c>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9">
        <v>2.0999999999999999E-3</v>
      </c>
      <c r="AE110" s="349"/>
      <c r="AF110" s="349"/>
      <c r="AG110" s="349"/>
      <c r="AH110" s="349"/>
      <c r="AI110" s="349"/>
      <c r="AJ110" s="349"/>
      <c r="AK110" s="349">
        <v>5.9999999999999995E-4</v>
      </c>
      <c r="AL110" s="349"/>
      <c r="AM110" s="349"/>
      <c r="AN110" s="349"/>
      <c r="AO110" s="349"/>
      <c r="AP110" s="349"/>
      <c r="AQ110" s="349"/>
      <c r="AR110" s="350">
        <f>AD110*0.138</f>
        <v>2.898E-4</v>
      </c>
      <c r="AS110" s="350"/>
      <c r="AT110" s="350"/>
      <c r="AU110" s="350"/>
      <c r="AV110" s="350"/>
      <c r="AW110" s="350"/>
      <c r="AX110" s="350"/>
      <c r="AY110" s="477"/>
      <c r="AZ110" s="107"/>
      <c r="BA110" s="107"/>
      <c r="BB110" s="107"/>
      <c r="BC110" s="107"/>
      <c r="BD110" s="107"/>
      <c r="BE110" s="107"/>
      <c r="BF110" s="107"/>
      <c r="BG110" s="107"/>
      <c r="BH110" s="107"/>
      <c r="BI110" s="107"/>
      <c r="BJ110" s="107"/>
      <c r="BK110" s="107"/>
      <c r="BL110" s="392"/>
      <c r="DY110" s="58"/>
      <c r="DZ110" s="58"/>
      <c r="EA110" s="58"/>
      <c r="EB110" s="58"/>
      <c r="EC110" s="58"/>
      <c r="ED110" s="58"/>
      <c r="EE110" s="58"/>
      <c r="EF110" s="58"/>
      <c r="EG110" s="58"/>
      <c r="EH110" s="58"/>
      <c r="EI110" s="58"/>
    </row>
    <row r="111" spans="1:139" ht="23.25" x14ac:dyDescent="0.35">
      <c r="A111" s="346">
        <v>6</v>
      </c>
      <c r="B111" s="260"/>
      <c r="C111" s="260"/>
      <c r="D111" s="260"/>
      <c r="E111" s="260"/>
      <c r="F111" s="260"/>
      <c r="G111" s="348" t="s">
        <v>140</v>
      </c>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9">
        <f>IF($AR$143=0,$AR$142,$AR$143)</f>
        <v>2.8909635965101634E-2</v>
      </c>
      <c r="AE111" s="349"/>
      <c r="AF111" s="349"/>
      <c r="AG111" s="349"/>
      <c r="AH111" s="349"/>
      <c r="AI111" s="349"/>
      <c r="AJ111" s="349"/>
      <c r="AK111" s="349">
        <f>IF($AY$143=0,$AY$142,$AY$143)</f>
        <v>1.3673476469980501E-2</v>
      </c>
      <c r="AL111" s="349"/>
      <c r="AM111" s="349"/>
      <c r="AN111" s="349"/>
      <c r="AO111" s="349"/>
      <c r="AP111" s="349"/>
      <c r="AQ111" s="349"/>
      <c r="AR111" s="349">
        <f t="shared" si="13"/>
        <v>4.2973783191367293E-3</v>
      </c>
      <c r="AS111" s="349"/>
      <c r="AT111" s="349"/>
      <c r="AU111" s="349"/>
      <c r="AV111" s="349"/>
      <c r="AW111" s="349"/>
      <c r="AX111" s="349"/>
      <c r="AY111" s="477"/>
      <c r="AZ111" s="107"/>
      <c r="BA111" s="107"/>
      <c r="BB111" s="107"/>
      <c r="BC111" s="107"/>
      <c r="BD111" s="107"/>
      <c r="BE111" s="107"/>
      <c r="BF111" s="107"/>
      <c r="BG111" s="107"/>
      <c r="BH111" s="107"/>
      <c r="BI111" s="107"/>
      <c r="BJ111" s="107"/>
      <c r="BK111" s="107"/>
      <c r="BL111" s="392"/>
      <c r="DY111" s="58"/>
      <c r="DZ111" s="58"/>
      <c r="EA111" s="58"/>
      <c r="EB111" s="58"/>
      <c r="EC111" s="58"/>
      <c r="ED111" s="58"/>
      <c r="EE111" s="58"/>
      <c r="EF111" s="58"/>
      <c r="EG111" s="58"/>
      <c r="EH111" s="58"/>
      <c r="EI111" s="58"/>
    </row>
    <row r="112" spans="1:139" ht="23.25" x14ac:dyDescent="0.35">
      <c r="A112" s="346">
        <v>7</v>
      </c>
      <c r="B112" s="260"/>
      <c r="C112" s="260"/>
      <c r="D112" s="260"/>
      <c r="E112" s="260"/>
      <c r="F112" s="260"/>
      <c r="G112" s="348" t="s">
        <v>141</v>
      </c>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9">
        <v>0.28000000000000003</v>
      </c>
      <c r="AE112" s="349"/>
      <c r="AF112" s="349"/>
      <c r="AG112" s="349"/>
      <c r="AH112" s="349"/>
      <c r="AI112" s="349"/>
      <c r="AJ112" s="349"/>
      <c r="AK112" s="349">
        <v>1.7000000000000001E-2</v>
      </c>
      <c r="AL112" s="349"/>
      <c r="AM112" s="349"/>
      <c r="AN112" s="349"/>
      <c r="AO112" s="349"/>
      <c r="AP112" s="349"/>
      <c r="AQ112" s="349"/>
      <c r="AR112" s="349">
        <v>5.0000000000000001E-3</v>
      </c>
      <c r="AS112" s="349"/>
      <c r="AT112" s="349"/>
      <c r="AU112" s="349"/>
      <c r="AV112" s="349"/>
      <c r="AW112" s="349"/>
      <c r="AX112" s="351"/>
      <c r="AY112" s="477"/>
      <c r="AZ112" s="107"/>
      <c r="BA112" s="107"/>
      <c r="BB112" s="107"/>
      <c r="BC112" s="107"/>
      <c r="BD112" s="107"/>
      <c r="BE112" s="107"/>
      <c r="BF112" s="107"/>
      <c r="BG112" s="107"/>
      <c r="BH112" s="107"/>
      <c r="BI112" s="107"/>
      <c r="BJ112" s="107"/>
      <c r="BK112" s="107"/>
      <c r="BL112" s="392"/>
      <c r="DY112" s="58"/>
      <c r="DZ112" s="58"/>
      <c r="EA112" s="58"/>
      <c r="EB112" s="58"/>
      <c r="EC112" s="58"/>
      <c r="ED112" s="58"/>
      <c r="EE112" s="58"/>
      <c r="EF112" s="58"/>
      <c r="EG112" s="58"/>
      <c r="EH112" s="58"/>
      <c r="EI112" s="58"/>
    </row>
    <row r="113" spans="1:139" ht="23.25" x14ac:dyDescent="0.35">
      <c r="A113" s="346">
        <v>8</v>
      </c>
      <c r="B113" s="260"/>
      <c r="C113" s="260"/>
      <c r="D113" s="260"/>
      <c r="E113" s="260"/>
      <c r="F113" s="260"/>
      <c r="G113" s="348" t="s">
        <v>142</v>
      </c>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9">
        <v>0.56000000000000005</v>
      </c>
      <c r="AE113" s="349"/>
      <c r="AF113" s="349"/>
      <c r="AG113" s="349"/>
      <c r="AH113" s="349"/>
      <c r="AI113" s="349"/>
      <c r="AJ113" s="349"/>
      <c r="AK113" s="349">
        <v>3.4000000000000002E-2</v>
      </c>
      <c r="AL113" s="349"/>
      <c r="AM113" s="349"/>
      <c r="AN113" s="349"/>
      <c r="AO113" s="349"/>
      <c r="AP113" s="349"/>
      <c r="AQ113" s="349"/>
      <c r="AR113" s="349">
        <v>0.01</v>
      </c>
      <c r="AS113" s="349"/>
      <c r="AT113" s="349"/>
      <c r="AU113" s="349"/>
      <c r="AV113" s="349"/>
      <c r="AW113" s="349"/>
      <c r="AX113" s="351"/>
      <c r="AY113" s="477"/>
      <c r="AZ113" s="107"/>
      <c r="BA113" s="107"/>
      <c r="BB113" s="107"/>
      <c r="BC113" s="107"/>
      <c r="BD113" s="107"/>
      <c r="BE113" s="107"/>
      <c r="BF113" s="107"/>
      <c r="BG113" s="107"/>
      <c r="BH113" s="107"/>
      <c r="BI113" s="107"/>
      <c r="BJ113" s="107"/>
      <c r="BK113" s="107"/>
      <c r="BL113" s="392"/>
      <c r="DY113" s="58"/>
      <c r="DZ113" s="58"/>
      <c r="EA113" s="58"/>
      <c r="EB113" s="58"/>
      <c r="EC113" s="58"/>
      <c r="ED113" s="58"/>
      <c r="EE113" s="58"/>
      <c r="EF113" s="58"/>
      <c r="EG113" s="58"/>
      <c r="EH113" s="58"/>
      <c r="EI113" s="58"/>
    </row>
    <row r="114" spans="1:139" ht="23.25" x14ac:dyDescent="0.35">
      <c r="A114" s="346">
        <v>9</v>
      </c>
      <c r="B114" s="260"/>
      <c r="C114" s="260"/>
      <c r="D114" s="260"/>
      <c r="E114" s="260"/>
      <c r="F114" s="260"/>
      <c r="G114" s="348" t="s">
        <v>143</v>
      </c>
      <c r="H114" s="348"/>
      <c r="I114" s="348"/>
      <c r="J114" s="348"/>
      <c r="K114" s="348"/>
      <c r="L114" s="348"/>
      <c r="M114" s="348"/>
      <c r="N114" s="348"/>
      <c r="O114" s="348"/>
      <c r="P114" s="348"/>
      <c r="Q114" s="348"/>
      <c r="R114" s="348"/>
      <c r="S114" s="348"/>
      <c r="T114" s="348"/>
      <c r="U114" s="348"/>
      <c r="V114" s="348"/>
      <c r="W114" s="348"/>
      <c r="X114" s="348"/>
      <c r="Y114" s="348"/>
      <c r="Z114" s="348"/>
      <c r="AA114" s="348"/>
      <c r="AB114" s="348"/>
      <c r="AC114" s="348"/>
      <c r="AD114" s="349">
        <v>1.85</v>
      </c>
      <c r="AE114" s="349"/>
      <c r="AF114" s="349"/>
      <c r="AG114" s="349"/>
      <c r="AH114" s="349"/>
      <c r="AI114" s="349"/>
      <c r="AJ114" s="349"/>
      <c r="AK114" s="349">
        <v>0.112</v>
      </c>
      <c r="AL114" s="349"/>
      <c r="AM114" s="349"/>
      <c r="AN114" s="349"/>
      <c r="AO114" s="349"/>
      <c r="AP114" s="349"/>
      <c r="AQ114" s="349"/>
      <c r="AR114" s="349">
        <v>3.5000000000000003E-2</v>
      </c>
      <c r="AS114" s="349"/>
      <c r="AT114" s="349"/>
      <c r="AU114" s="349"/>
      <c r="AV114" s="349"/>
      <c r="AW114" s="349"/>
      <c r="AX114" s="351"/>
      <c r="AY114" s="477"/>
      <c r="AZ114" s="107"/>
      <c r="BA114" s="107"/>
      <c r="BB114" s="107"/>
      <c r="BC114" s="107"/>
      <c r="BD114" s="107"/>
      <c r="BE114" s="107"/>
      <c r="BF114" s="107"/>
      <c r="BG114" s="107"/>
      <c r="BH114" s="107"/>
      <c r="BI114" s="107"/>
      <c r="BJ114" s="107"/>
      <c r="BK114" s="107"/>
      <c r="BL114" s="392"/>
      <c r="DY114" s="58"/>
      <c r="DZ114" s="58"/>
      <c r="EA114" s="58"/>
      <c r="EB114" s="58"/>
      <c r="EC114" s="58"/>
      <c r="ED114" s="58"/>
      <c r="EE114" s="58"/>
      <c r="EF114" s="58"/>
      <c r="EG114" s="58"/>
      <c r="EH114" s="58"/>
      <c r="EI114" s="58"/>
    </row>
    <row r="115" spans="1:139" ht="23.25" x14ac:dyDescent="0.35">
      <c r="A115" s="346">
        <v>10</v>
      </c>
      <c r="B115" s="260"/>
      <c r="C115" s="260"/>
      <c r="D115" s="260"/>
      <c r="E115" s="260"/>
      <c r="F115" s="260"/>
      <c r="G115" s="348" t="s">
        <v>144</v>
      </c>
      <c r="H115" s="348"/>
      <c r="I115" s="348"/>
      <c r="J115" s="348"/>
      <c r="K115" s="348"/>
      <c r="L115" s="348"/>
      <c r="M115" s="348"/>
      <c r="N115" s="348"/>
      <c r="O115" s="348"/>
      <c r="P115" s="348"/>
      <c r="Q115" s="348"/>
      <c r="R115" s="348"/>
      <c r="S115" s="348"/>
      <c r="T115" s="348"/>
      <c r="U115" s="348"/>
      <c r="V115" s="348"/>
      <c r="W115" s="348"/>
      <c r="X115" s="348"/>
      <c r="Y115" s="348"/>
      <c r="Z115" s="348"/>
      <c r="AA115" s="348"/>
      <c r="AB115" s="348"/>
      <c r="AC115" s="348"/>
      <c r="AD115" s="349">
        <v>1.7999999999999999E-2</v>
      </c>
      <c r="AE115" s="349"/>
      <c r="AF115" s="349"/>
      <c r="AG115" s="349"/>
      <c r="AH115" s="349"/>
      <c r="AI115" s="349"/>
      <c r="AJ115" s="349"/>
      <c r="AK115" s="349">
        <v>1E-3</v>
      </c>
      <c r="AL115" s="349"/>
      <c r="AM115" s="349"/>
      <c r="AN115" s="349"/>
      <c r="AO115" s="349"/>
      <c r="AP115" s="349"/>
      <c r="AQ115" s="349"/>
      <c r="AR115" s="349">
        <v>1E-3</v>
      </c>
      <c r="AS115" s="349"/>
      <c r="AT115" s="349"/>
      <c r="AU115" s="349"/>
      <c r="AV115" s="349"/>
      <c r="AW115" s="349"/>
      <c r="AX115" s="351"/>
      <c r="AY115" s="477"/>
      <c r="AZ115" s="107"/>
      <c r="BA115" s="107"/>
      <c r="BB115" s="107"/>
      <c r="BC115" s="107"/>
      <c r="BD115" s="107"/>
      <c r="BE115" s="107"/>
      <c r="BF115" s="107"/>
      <c r="BG115" s="107"/>
      <c r="BH115" s="107"/>
      <c r="BI115" s="107"/>
      <c r="BJ115" s="107"/>
      <c r="BK115" s="107"/>
      <c r="BL115" s="392"/>
      <c r="DY115" s="58"/>
      <c r="DZ115" s="58"/>
      <c r="EA115" s="58"/>
      <c r="EB115" s="58"/>
      <c r="EC115" s="58"/>
      <c r="ED115" s="58"/>
      <c r="EE115" s="58"/>
      <c r="EF115" s="58"/>
      <c r="EG115" s="58"/>
      <c r="EH115" s="58"/>
      <c r="EI115" s="58"/>
    </row>
    <row r="116" spans="1:139" ht="23.25" x14ac:dyDescent="0.35">
      <c r="A116" s="346">
        <v>11</v>
      </c>
      <c r="B116" s="260"/>
      <c r="C116" s="260"/>
      <c r="D116" s="260"/>
      <c r="E116" s="260"/>
      <c r="F116" s="260"/>
      <c r="G116" s="348" t="s">
        <v>267</v>
      </c>
      <c r="H116" s="348"/>
      <c r="I116" s="348"/>
      <c r="J116" s="348"/>
      <c r="K116" s="348"/>
      <c r="L116" s="348"/>
      <c r="M116" s="348"/>
      <c r="N116" s="348"/>
      <c r="O116" s="348"/>
      <c r="P116" s="348"/>
      <c r="Q116" s="348"/>
      <c r="R116" s="348"/>
      <c r="S116" s="348"/>
      <c r="T116" s="348"/>
      <c r="U116" s="348"/>
      <c r="V116" s="348"/>
      <c r="W116" s="348"/>
      <c r="X116" s="348"/>
      <c r="Y116" s="348"/>
      <c r="Z116" s="348"/>
      <c r="AA116" s="348"/>
      <c r="AB116" s="348"/>
      <c r="AC116" s="348"/>
      <c r="AD116" s="349">
        <v>5.4599999999999996E-3</v>
      </c>
      <c r="AE116" s="349"/>
      <c r="AF116" s="349"/>
      <c r="AG116" s="349"/>
      <c r="AH116" s="349"/>
      <c r="AI116" s="349"/>
      <c r="AJ116" s="349"/>
      <c r="AK116" s="350">
        <v>2.5999999999999999E-3</v>
      </c>
      <c r="AL116" s="350"/>
      <c r="AM116" s="350"/>
      <c r="AN116" s="350"/>
      <c r="AO116" s="350"/>
      <c r="AP116" s="350"/>
      <c r="AQ116" s="350"/>
      <c r="AR116" s="349">
        <f>AD116*0.146</f>
        <v>7.9715999999999988E-4</v>
      </c>
      <c r="AS116" s="349"/>
      <c r="AT116" s="349"/>
      <c r="AU116" s="349"/>
      <c r="AV116" s="349"/>
      <c r="AW116" s="349"/>
      <c r="AX116" s="351"/>
      <c r="AY116" s="477"/>
      <c r="AZ116" s="107"/>
      <c r="BA116" s="107"/>
      <c r="BB116" s="107"/>
      <c r="BC116" s="107"/>
      <c r="BD116" s="107"/>
      <c r="BE116" s="107"/>
      <c r="BF116" s="107"/>
      <c r="BG116" s="107"/>
      <c r="BH116" s="107"/>
      <c r="BI116" s="107"/>
      <c r="BJ116" s="107"/>
      <c r="BK116" s="107"/>
      <c r="BL116" s="392"/>
      <c r="DY116" s="58"/>
      <c r="DZ116" s="58"/>
      <c r="EA116" s="58"/>
      <c r="EB116" s="58"/>
      <c r="EC116" s="58"/>
      <c r="ED116" s="58"/>
      <c r="EE116" s="58"/>
      <c r="EF116" s="58"/>
      <c r="EG116" s="58"/>
      <c r="EH116" s="58"/>
      <c r="EI116" s="58"/>
    </row>
    <row r="117" spans="1:139" ht="23.25" x14ac:dyDescent="0.35">
      <c r="A117" s="346">
        <v>12</v>
      </c>
      <c r="B117" s="260"/>
      <c r="C117" s="260"/>
      <c r="D117" s="260"/>
      <c r="E117" s="260"/>
      <c r="F117" s="260"/>
      <c r="G117" s="348" t="s">
        <v>145</v>
      </c>
      <c r="H117" s="348"/>
      <c r="I117" s="348"/>
      <c r="J117" s="348"/>
      <c r="K117" s="348"/>
      <c r="L117" s="348"/>
      <c r="M117" s="348"/>
      <c r="N117" s="348"/>
      <c r="O117" s="348"/>
      <c r="P117" s="348"/>
      <c r="Q117" s="348"/>
      <c r="R117" s="348"/>
      <c r="S117" s="348"/>
      <c r="T117" s="348"/>
      <c r="U117" s="348"/>
      <c r="V117" s="348"/>
      <c r="W117" s="348"/>
      <c r="X117" s="348"/>
      <c r="Y117" s="348"/>
      <c r="Z117" s="348"/>
      <c r="AA117" s="348"/>
      <c r="AB117" s="348"/>
      <c r="AC117" s="348"/>
      <c r="AD117" s="349">
        <v>0.16</v>
      </c>
      <c r="AE117" s="349"/>
      <c r="AF117" s="349"/>
      <c r="AG117" s="349"/>
      <c r="AH117" s="349"/>
      <c r="AI117" s="349"/>
      <c r="AJ117" s="349"/>
      <c r="AK117" s="349">
        <v>0.12</v>
      </c>
      <c r="AL117" s="349"/>
      <c r="AM117" s="349"/>
      <c r="AN117" s="349"/>
      <c r="AO117" s="349"/>
      <c r="AP117" s="349"/>
      <c r="AQ117" s="349"/>
      <c r="AR117" s="349">
        <v>3.7999999999999999E-2</v>
      </c>
      <c r="AS117" s="349"/>
      <c r="AT117" s="349"/>
      <c r="AU117" s="349"/>
      <c r="AV117" s="349"/>
      <c r="AW117" s="349"/>
      <c r="AX117" s="351"/>
      <c r="AY117" s="477"/>
      <c r="AZ117" s="107"/>
      <c r="BA117" s="107"/>
      <c r="BB117" s="107"/>
      <c r="BC117" s="107"/>
      <c r="BD117" s="107"/>
      <c r="BE117" s="107"/>
      <c r="BF117" s="107"/>
      <c r="BG117" s="107"/>
      <c r="BH117" s="107"/>
      <c r="BI117" s="107"/>
      <c r="BJ117" s="107"/>
      <c r="BK117" s="107"/>
      <c r="BL117" s="392"/>
    </row>
    <row r="118" spans="1:139" ht="23.25" x14ac:dyDescent="0.35">
      <c r="A118" s="346">
        <v>13</v>
      </c>
      <c r="B118" s="260"/>
      <c r="C118" s="260"/>
      <c r="D118" s="260"/>
      <c r="E118" s="260"/>
      <c r="F118" s="260"/>
      <c r="G118" s="352" t="s">
        <v>146</v>
      </c>
      <c r="H118" s="352"/>
      <c r="I118" s="352"/>
      <c r="J118" s="352"/>
      <c r="K118" s="352"/>
      <c r="L118" s="352"/>
      <c r="M118" s="352"/>
      <c r="N118" s="352"/>
      <c r="O118" s="352"/>
      <c r="P118" s="352"/>
      <c r="Q118" s="352"/>
      <c r="R118" s="352"/>
      <c r="S118" s="352"/>
      <c r="T118" s="352"/>
      <c r="U118" s="352"/>
      <c r="V118" s="352"/>
      <c r="W118" s="352"/>
      <c r="X118" s="352"/>
      <c r="Y118" s="352"/>
      <c r="Z118" s="352"/>
      <c r="AA118" s="352"/>
      <c r="AB118" s="352"/>
      <c r="AC118" s="352"/>
      <c r="AD118" s="353">
        <v>0</v>
      </c>
      <c r="AE118" s="353"/>
      <c r="AF118" s="353"/>
      <c r="AG118" s="353"/>
      <c r="AH118" s="353"/>
      <c r="AI118" s="353"/>
      <c r="AJ118" s="353"/>
      <c r="AK118" s="353">
        <v>0</v>
      </c>
      <c r="AL118" s="353"/>
      <c r="AM118" s="353"/>
      <c r="AN118" s="353"/>
      <c r="AO118" s="353"/>
      <c r="AP118" s="353"/>
      <c r="AQ118" s="353"/>
      <c r="AR118" s="353">
        <v>0</v>
      </c>
      <c r="AS118" s="353"/>
      <c r="AT118" s="353"/>
      <c r="AU118" s="353"/>
      <c r="AV118" s="353"/>
      <c r="AW118" s="353"/>
      <c r="AX118" s="354"/>
      <c r="AY118" s="477"/>
      <c r="AZ118" s="107"/>
      <c r="BA118" s="107"/>
      <c r="BB118" s="107"/>
      <c r="BC118" s="107"/>
      <c r="BD118" s="107"/>
      <c r="BE118" s="107"/>
      <c r="BF118" s="107"/>
      <c r="BG118" s="107"/>
      <c r="BH118" s="107"/>
      <c r="BI118" s="107"/>
      <c r="BJ118" s="107"/>
      <c r="BK118" s="107"/>
      <c r="BL118" s="392"/>
    </row>
    <row r="119" spans="1:139" ht="23.25" x14ac:dyDescent="0.35">
      <c r="A119" s="346">
        <v>14</v>
      </c>
      <c r="B119" s="260"/>
      <c r="C119" s="260"/>
      <c r="D119" s="260"/>
      <c r="E119" s="260"/>
      <c r="F119" s="260"/>
      <c r="G119" s="352" t="s">
        <v>268</v>
      </c>
      <c r="H119" s="352"/>
      <c r="I119" s="352"/>
      <c r="J119" s="352"/>
      <c r="K119" s="352"/>
      <c r="L119" s="352"/>
      <c r="M119" s="352"/>
      <c r="N119" s="352"/>
      <c r="O119" s="352"/>
      <c r="P119" s="352"/>
      <c r="Q119" s="352"/>
      <c r="R119" s="352"/>
      <c r="S119" s="352"/>
      <c r="T119" s="352"/>
      <c r="U119" s="352"/>
      <c r="V119" s="352"/>
      <c r="W119" s="352"/>
      <c r="X119" s="352"/>
      <c r="Y119" s="352"/>
      <c r="Z119" s="352"/>
      <c r="AA119" s="352"/>
      <c r="AB119" s="352"/>
      <c r="AC119" s="352"/>
      <c r="AD119" s="353">
        <v>1.47E-3</v>
      </c>
      <c r="AE119" s="353"/>
      <c r="AF119" s="353"/>
      <c r="AG119" s="353"/>
      <c r="AH119" s="353"/>
      <c r="AI119" s="353"/>
      <c r="AJ119" s="353"/>
      <c r="AK119" s="355">
        <v>6.9999999999999999E-4</v>
      </c>
      <c r="AL119" s="355"/>
      <c r="AM119" s="355"/>
      <c r="AN119" s="355"/>
      <c r="AO119" s="355"/>
      <c r="AP119" s="355"/>
      <c r="AQ119" s="355"/>
      <c r="AR119" s="353">
        <f>AD119*0.146</f>
        <v>2.1461999999999997E-4</v>
      </c>
      <c r="AS119" s="353"/>
      <c r="AT119" s="353"/>
      <c r="AU119" s="353"/>
      <c r="AV119" s="353"/>
      <c r="AW119" s="353"/>
      <c r="AX119" s="354"/>
      <c r="AY119" s="477"/>
      <c r="AZ119" s="107"/>
      <c r="BA119" s="107"/>
      <c r="BB119" s="107"/>
      <c r="BC119" s="107"/>
      <c r="BD119" s="107"/>
      <c r="BE119" s="107"/>
      <c r="BF119" s="107"/>
      <c r="BG119" s="107"/>
      <c r="BH119" s="107"/>
      <c r="BI119" s="107"/>
      <c r="BJ119" s="107"/>
      <c r="BK119" s="107"/>
      <c r="BL119" s="392"/>
    </row>
    <row r="120" spans="1:139" ht="23.25" x14ac:dyDescent="0.35">
      <c r="A120" s="346">
        <v>15</v>
      </c>
      <c r="B120" s="260"/>
      <c r="C120" s="260"/>
      <c r="D120" s="260"/>
      <c r="E120" s="260"/>
      <c r="F120" s="260"/>
      <c r="G120" s="352" t="s">
        <v>147</v>
      </c>
      <c r="H120" s="352"/>
      <c r="I120" s="352"/>
      <c r="J120" s="352"/>
      <c r="K120" s="352"/>
      <c r="L120" s="352"/>
      <c r="M120" s="352"/>
      <c r="N120" s="352"/>
      <c r="O120" s="352"/>
      <c r="P120" s="352"/>
      <c r="Q120" s="352"/>
      <c r="R120" s="352"/>
      <c r="S120" s="352"/>
      <c r="T120" s="352"/>
      <c r="U120" s="352"/>
      <c r="V120" s="352"/>
      <c r="W120" s="352"/>
      <c r="X120" s="352"/>
      <c r="Y120" s="352"/>
      <c r="Z120" s="352"/>
      <c r="AA120" s="352"/>
      <c r="AB120" s="352"/>
      <c r="AC120" s="352"/>
      <c r="AD120" s="353">
        <v>0.27</v>
      </c>
      <c r="AE120" s="353"/>
      <c r="AF120" s="353"/>
      <c r="AG120" s="353"/>
      <c r="AH120" s="353"/>
      <c r="AI120" s="353"/>
      <c r="AJ120" s="353"/>
      <c r="AK120" s="353">
        <v>1.6E-2</v>
      </c>
      <c r="AL120" s="353"/>
      <c r="AM120" s="353"/>
      <c r="AN120" s="353"/>
      <c r="AO120" s="353"/>
      <c r="AP120" s="353"/>
      <c r="AQ120" s="353"/>
      <c r="AR120" s="353">
        <v>5.0000000000000001E-3</v>
      </c>
      <c r="AS120" s="353"/>
      <c r="AT120" s="353"/>
      <c r="AU120" s="353"/>
      <c r="AV120" s="353"/>
      <c r="AW120" s="353"/>
      <c r="AX120" s="354"/>
      <c r="AY120" s="477"/>
      <c r="AZ120" s="107"/>
      <c r="BA120" s="107"/>
      <c r="BB120" s="107"/>
      <c r="BC120" s="107"/>
      <c r="BD120" s="107"/>
      <c r="BE120" s="107"/>
      <c r="BF120" s="107"/>
      <c r="BG120" s="107"/>
      <c r="BH120" s="107"/>
      <c r="BI120" s="107"/>
      <c r="BJ120" s="107"/>
      <c r="BK120" s="107"/>
      <c r="BL120" s="392"/>
    </row>
    <row r="121" spans="1:139" ht="23.25" x14ac:dyDescent="0.35">
      <c r="A121" s="346">
        <v>16</v>
      </c>
      <c r="B121" s="260"/>
      <c r="C121" s="260"/>
      <c r="D121" s="260"/>
      <c r="E121" s="260"/>
      <c r="F121" s="260"/>
      <c r="G121" s="352" t="s">
        <v>148</v>
      </c>
      <c r="H121" s="352"/>
      <c r="I121" s="352"/>
      <c r="J121" s="352"/>
      <c r="K121" s="352"/>
      <c r="L121" s="352"/>
      <c r="M121" s="352"/>
      <c r="N121" s="352"/>
      <c r="O121" s="352"/>
      <c r="P121" s="352"/>
      <c r="Q121" s="352"/>
      <c r="R121" s="352"/>
      <c r="S121" s="352"/>
      <c r="T121" s="352"/>
      <c r="U121" s="352"/>
      <c r="V121" s="352"/>
      <c r="W121" s="352"/>
      <c r="X121" s="352"/>
      <c r="Y121" s="352"/>
      <c r="Z121" s="352"/>
      <c r="AA121" s="352"/>
      <c r="AB121" s="352"/>
      <c r="AC121" s="352"/>
      <c r="AD121" s="353">
        <v>0.24</v>
      </c>
      <c r="AE121" s="353"/>
      <c r="AF121" s="353"/>
      <c r="AG121" s="353"/>
      <c r="AH121" s="353"/>
      <c r="AI121" s="353"/>
      <c r="AJ121" s="353"/>
      <c r="AK121" s="353">
        <v>1.4999999999999999E-2</v>
      </c>
      <c r="AL121" s="353"/>
      <c r="AM121" s="353"/>
      <c r="AN121" s="353"/>
      <c r="AO121" s="353"/>
      <c r="AP121" s="353"/>
      <c r="AQ121" s="353"/>
      <c r="AR121" s="353">
        <v>4.0000000000000001E-3</v>
      </c>
      <c r="AS121" s="353"/>
      <c r="AT121" s="353"/>
      <c r="AU121" s="353"/>
      <c r="AV121" s="353"/>
      <c r="AW121" s="353"/>
      <c r="AX121" s="354"/>
      <c r="AY121" s="477"/>
      <c r="AZ121" s="107"/>
      <c r="BA121" s="107"/>
      <c r="BB121" s="107"/>
      <c r="BC121" s="107"/>
      <c r="BD121" s="107"/>
      <c r="BE121" s="107"/>
      <c r="BF121" s="107"/>
      <c r="BG121" s="107"/>
      <c r="BH121" s="107"/>
      <c r="BI121" s="107"/>
      <c r="BJ121" s="107"/>
      <c r="BK121" s="107"/>
      <c r="BL121" s="392"/>
    </row>
    <row r="122" spans="1:139" ht="23.25" x14ac:dyDescent="0.35">
      <c r="A122" s="346">
        <v>17</v>
      </c>
      <c r="B122" s="260"/>
      <c r="C122" s="260"/>
      <c r="D122" s="260"/>
      <c r="E122" s="260"/>
      <c r="F122" s="260"/>
      <c r="G122" s="352" t="s">
        <v>149</v>
      </c>
      <c r="H122" s="352"/>
      <c r="I122" s="352"/>
      <c r="J122" s="352"/>
      <c r="K122" s="352"/>
      <c r="L122" s="352"/>
      <c r="M122" s="352"/>
      <c r="N122" s="352"/>
      <c r="O122" s="352"/>
      <c r="P122" s="352"/>
      <c r="Q122" s="352"/>
      <c r="R122" s="352"/>
      <c r="S122" s="352"/>
      <c r="T122" s="352"/>
      <c r="U122" s="352"/>
      <c r="V122" s="352"/>
      <c r="W122" s="352"/>
      <c r="X122" s="352"/>
      <c r="Y122" s="352"/>
      <c r="Z122" s="352"/>
      <c r="AA122" s="352"/>
      <c r="AB122" s="352"/>
      <c r="AC122" s="352"/>
      <c r="AD122" s="349">
        <f>IF($AR$143=0,$AR$142,$AR$143)</f>
        <v>2.8909635965101634E-2</v>
      </c>
      <c r="AE122" s="349"/>
      <c r="AF122" s="349"/>
      <c r="AG122" s="349"/>
      <c r="AH122" s="349"/>
      <c r="AI122" s="349"/>
      <c r="AJ122" s="349"/>
      <c r="AK122" s="349">
        <f>IF($AY$143=0,$AY$142,$AY$143)</f>
        <v>1.3673476469980501E-2</v>
      </c>
      <c r="AL122" s="349"/>
      <c r="AM122" s="349"/>
      <c r="AN122" s="349"/>
      <c r="AO122" s="349"/>
      <c r="AP122" s="349"/>
      <c r="AQ122" s="349"/>
      <c r="AR122" s="349">
        <f>IF($BF$143=0,$BF$142,$BF$143)</f>
        <v>4.2973783191367293E-3</v>
      </c>
      <c r="AS122" s="349"/>
      <c r="AT122" s="349"/>
      <c r="AU122" s="349"/>
      <c r="AV122" s="349"/>
      <c r="AW122" s="349"/>
      <c r="AX122" s="349"/>
      <c r="AY122" s="477"/>
      <c r="AZ122" s="107"/>
      <c r="BA122" s="107"/>
      <c r="BB122" s="107"/>
      <c r="BC122" s="107"/>
      <c r="BD122" s="107"/>
      <c r="BE122" s="107"/>
      <c r="BF122" s="107"/>
      <c r="BG122" s="107"/>
      <c r="BH122" s="107"/>
      <c r="BI122" s="107"/>
      <c r="BJ122" s="107"/>
      <c r="BK122" s="107"/>
      <c r="BL122" s="392"/>
    </row>
    <row r="123" spans="1:139" ht="23.25" x14ac:dyDescent="0.35">
      <c r="A123" s="346">
        <v>18</v>
      </c>
      <c r="B123" s="260"/>
      <c r="C123" s="260"/>
      <c r="D123" s="260"/>
      <c r="E123" s="260"/>
      <c r="F123" s="260"/>
      <c r="G123" s="352" t="s">
        <v>150</v>
      </c>
      <c r="H123" s="352"/>
      <c r="I123" s="352"/>
      <c r="J123" s="352"/>
      <c r="K123" s="352"/>
      <c r="L123" s="352"/>
      <c r="M123" s="352"/>
      <c r="N123" s="352"/>
      <c r="O123" s="352"/>
      <c r="P123" s="352"/>
      <c r="Q123" s="352"/>
      <c r="R123" s="352"/>
      <c r="S123" s="352"/>
      <c r="T123" s="352"/>
      <c r="U123" s="352"/>
      <c r="V123" s="352"/>
      <c r="W123" s="352"/>
      <c r="X123" s="352"/>
      <c r="Y123" s="352"/>
      <c r="Z123" s="352"/>
      <c r="AA123" s="352"/>
      <c r="AB123" s="352"/>
      <c r="AC123" s="352"/>
      <c r="AD123" s="353">
        <v>0.24</v>
      </c>
      <c r="AE123" s="353"/>
      <c r="AF123" s="353"/>
      <c r="AG123" s="353"/>
      <c r="AH123" s="353"/>
      <c r="AI123" s="353"/>
      <c r="AJ123" s="353"/>
      <c r="AK123" s="353">
        <v>1.6E-2</v>
      </c>
      <c r="AL123" s="353"/>
      <c r="AM123" s="353"/>
      <c r="AN123" s="353"/>
      <c r="AO123" s="353"/>
      <c r="AP123" s="353"/>
      <c r="AQ123" s="353"/>
      <c r="AR123" s="353">
        <v>5.0000000000000001E-3</v>
      </c>
      <c r="AS123" s="353"/>
      <c r="AT123" s="353"/>
      <c r="AU123" s="353"/>
      <c r="AV123" s="353"/>
      <c r="AW123" s="353"/>
      <c r="AX123" s="354"/>
      <c r="AY123" s="477"/>
      <c r="AZ123" s="107"/>
      <c r="BA123" s="107"/>
      <c r="BB123" s="107"/>
      <c r="BC123" s="107"/>
      <c r="BD123" s="107"/>
      <c r="BE123" s="107"/>
      <c r="BF123" s="107"/>
      <c r="BG123" s="107"/>
      <c r="BH123" s="107"/>
      <c r="BI123" s="107"/>
      <c r="BJ123" s="107"/>
      <c r="BK123" s="107"/>
      <c r="BL123" s="392"/>
    </row>
    <row r="124" spans="1:139" ht="23.25" x14ac:dyDescent="0.35">
      <c r="A124" s="346">
        <v>19</v>
      </c>
      <c r="B124" s="260"/>
      <c r="C124" s="260"/>
      <c r="D124" s="260"/>
      <c r="E124" s="260"/>
      <c r="F124" s="260"/>
      <c r="G124" s="352" t="s">
        <v>151</v>
      </c>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49">
        <f>IF($AR$143=0,$AR$142,$AR$143)</f>
        <v>2.8909635965101634E-2</v>
      </c>
      <c r="AE124" s="349"/>
      <c r="AF124" s="349"/>
      <c r="AG124" s="349"/>
      <c r="AH124" s="349"/>
      <c r="AI124" s="349"/>
      <c r="AJ124" s="349"/>
      <c r="AK124" s="349">
        <f>IF($AY$143=0,$AY$142,$AY$143)</f>
        <v>1.3673476469980501E-2</v>
      </c>
      <c r="AL124" s="349"/>
      <c r="AM124" s="349"/>
      <c r="AN124" s="349"/>
      <c r="AO124" s="349"/>
      <c r="AP124" s="349"/>
      <c r="AQ124" s="349"/>
      <c r="AR124" s="349">
        <f>IF($BF$143=0,$BF$142,$BF$143)</f>
        <v>4.2973783191367293E-3</v>
      </c>
      <c r="AS124" s="349"/>
      <c r="AT124" s="349"/>
      <c r="AU124" s="349"/>
      <c r="AV124" s="349"/>
      <c r="AW124" s="349"/>
      <c r="AX124" s="349"/>
      <c r="AY124" s="477"/>
      <c r="AZ124" s="107"/>
      <c r="BA124" s="107"/>
      <c r="BB124" s="107"/>
      <c r="BC124" s="107"/>
      <c r="BD124" s="107"/>
      <c r="BE124" s="107"/>
      <c r="BF124" s="107"/>
      <c r="BG124" s="107"/>
      <c r="BH124" s="107"/>
      <c r="BI124" s="107"/>
      <c r="BJ124" s="107"/>
      <c r="BK124" s="107"/>
      <c r="BL124" s="392"/>
    </row>
    <row r="125" spans="1:139" ht="23.25" x14ac:dyDescent="0.35">
      <c r="A125" s="346">
        <v>20</v>
      </c>
      <c r="B125" s="260"/>
      <c r="C125" s="260"/>
      <c r="D125" s="260"/>
      <c r="E125" s="260"/>
      <c r="F125" s="260"/>
      <c r="G125" s="352" t="s">
        <v>152</v>
      </c>
      <c r="H125" s="352"/>
      <c r="I125" s="352"/>
      <c r="J125" s="352"/>
      <c r="K125" s="352"/>
      <c r="L125" s="352"/>
      <c r="M125" s="352"/>
      <c r="N125" s="352"/>
      <c r="O125" s="352"/>
      <c r="P125" s="352"/>
      <c r="Q125" s="352"/>
      <c r="R125" s="352"/>
      <c r="S125" s="352"/>
      <c r="T125" s="352"/>
      <c r="U125" s="352"/>
      <c r="V125" s="352"/>
      <c r="W125" s="352"/>
      <c r="X125" s="352"/>
      <c r="Y125" s="352"/>
      <c r="Z125" s="352"/>
      <c r="AA125" s="352"/>
      <c r="AB125" s="352"/>
      <c r="AC125" s="352"/>
      <c r="AD125" s="349">
        <f>IF($AR$143=0,$AR$142,$AR$143)</f>
        <v>2.8909635965101634E-2</v>
      </c>
      <c r="AE125" s="349"/>
      <c r="AF125" s="349"/>
      <c r="AG125" s="349"/>
      <c r="AH125" s="349"/>
      <c r="AI125" s="349"/>
      <c r="AJ125" s="349"/>
      <c r="AK125" s="349">
        <f>IF($AY$143=0,$AY$142,$AY$143)</f>
        <v>1.3673476469980501E-2</v>
      </c>
      <c r="AL125" s="349"/>
      <c r="AM125" s="349"/>
      <c r="AN125" s="349"/>
      <c r="AO125" s="349"/>
      <c r="AP125" s="349"/>
      <c r="AQ125" s="349"/>
      <c r="AR125" s="349">
        <f>IF($BF$143=0,$BF$142,$BF$143)</f>
        <v>4.2973783191367293E-3</v>
      </c>
      <c r="AS125" s="349"/>
      <c r="AT125" s="349"/>
      <c r="AU125" s="349"/>
      <c r="AV125" s="349"/>
      <c r="AW125" s="349"/>
      <c r="AX125" s="349"/>
      <c r="AY125" s="477"/>
      <c r="AZ125" s="107"/>
      <c r="BA125" s="107"/>
      <c r="BB125" s="107"/>
      <c r="BC125" s="107"/>
      <c r="BD125" s="107"/>
      <c r="BE125" s="107"/>
      <c r="BF125" s="107"/>
      <c r="BG125" s="107"/>
      <c r="BH125" s="107"/>
      <c r="BI125" s="107"/>
      <c r="BJ125" s="107"/>
      <c r="BK125" s="107"/>
      <c r="BL125" s="392"/>
    </row>
    <row r="126" spans="1:139" ht="23.25" x14ac:dyDescent="0.35">
      <c r="A126" s="346">
        <v>21</v>
      </c>
      <c r="B126" s="260"/>
      <c r="C126" s="260"/>
      <c r="D126" s="260"/>
      <c r="E126" s="260"/>
      <c r="F126" s="260"/>
      <c r="G126" s="358" t="s">
        <v>153</v>
      </c>
      <c r="H126" s="358"/>
      <c r="I126" s="358"/>
      <c r="J126" s="358"/>
      <c r="K126" s="358"/>
      <c r="L126" s="358"/>
      <c r="M126" s="358"/>
      <c r="N126" s="358"/>
      <c r="O126" s="358"/>
      <c r="P126" s="358"/>
      <c r="Q126" s="358"/>
      <c r="R126" s="358"/>
      <c r="S126" s="358"/>
      <c r="T126" s="358"/>
      <c r="U126" s="358"/>
      <c r="V126" s="358"/>
      <c r="W126" s="358"/>
      <c r="X126" s="358"/>
      <c r="Y126" s="358"/>
      <c r="Z126" s="358"/>
      <c r="AA126" s="358"/>
      <c r="AB126" s="358"/>
      <c r="AC126" s="358"/>
      <c r="AD126" s="356">
        <v>0</v>
      </c>
      <c r="AE126" s="356"/>
      <c r="AF126" s="356"/>
      <c r="AG126" s="356"/>
      <c r="AH126" s="356"/>
      <c r="AI126" s="356"/>
      <c r="AJ126" s="356"/>
      <c r="AK126" s="356">
        <v>0</v>
      </c>
      <c r="AL126" s="356"/>
      <c r="AM126" s="356"/>
      <c r="AN126" s="356"/>
      <c r="AO126" s="356"/>
      <c r="AP126" s="356"/>
      <c r="AQ126" s="356"/>
      <c r="AR126" s="356">
        <v>0</v>
      </c>
      <c r="AS126" s="356"/>
      <c r="AT126" s="356"/>
      <c r="AU126" s="356"/>
      <c r="AV126" s="356"/>
      <c r="AW126" s="356"/>
      <c r="AX126" s="357"/>
      <c r="AY126" s="477"/>
      <c r="AZ126" s="107"/>
      <c r="BA126" s="107"/>
      <c r="BB126" s="107"/>
      <c r="BC126" s="107"/>
      <c r="BD126" s="107"/>
      <c r="BE126" s="107"/>
      <c r="BF126" s="107"/>
      <c r="BG126" s="107"/>
      <c r="BH126" s="107"/>
      <c r="BI126" s="107"/>
      <c r="BJ126" s="107"/>
      <c r="BK126" s="107"/>
      <c r="BL126" s="392"/>
    </row>
    <row r="127" spans="1:139" ht="23.25" x14ac:dyDescent="0.35">
      <c r="A127" s="346">
        <v>22</v>
      </c>
      <c r="B127" s="260"/>
      <c r="C127" s="260"/>
      <c r="D127" s="260"/>
      <c r="E127" s="260"/>
      <c r="F127" s="260"/>
      <c r="G127" s="358" t="s">
        <v>153</v>
      </c>
      <c r="H127" s="358"/>
      <c r="I127" s="358"/>
      <c r="J127" s="358"/>
      <c r="K127" s="358"/>
      <c r="L127" s="358"/>
      <c r="M127" s="358"/>
      <c r="N127" s="358"/>
      <c r="O127" s="358"/>
      <c r="P127" s="358"/>
      <c r="Q127" s="358"/>
      <c r="R127" s="358"/>
      <c r="S127" s="358"/>
      <c r="T127" s="358"/>
      <c r="U127" s="358"/>
      <c r="V127" s="358"/>
      <c r="W127" s="358"/>
      <c r="X127" s="358"/>
      <c r="Y127" s="358"/>
      <c r="Z127" s="358"/>
      <c r="AA127" s="358"/>
      <c r="AB127" s="358"/>
      <c r="AC127" s="358"/>
      <c r="AD127" s="359">
        <v>0</v>
      </c>
      <c r="AE127" s="359"/>
      <c r="AF127" s="359"/>
      <c r="AG127" s="359"/>
      <c r="AH127" s="359"/>
      <c r="AI127" s="359"/>
      <c r="AJ127" s="359"/>
      <c r="AK127" s="359">
        <v>0</v>
      </c>
      <c r="AL127" s="359"/>
      <c r="AM127" s="359"/>
      <c r="AN127" s="359"/>
      <c r="AO127" s="359"/>
      <c r="AP127" s="359"/>
      <c r="AQ127" s="359"/>
      <c r="AR127" s="359">
        <v>0</v>
      </c>
      <c r="AS127" s="359"/>
      <c r="AT127" s="359"/>
      <c r="AU127" s="359"/>
      <c r="AV127" s="359"/>
      <c r="AW127" s="359"/>
      <c r="AX127" s="359"/>
      <c r="AY127" s="477"/>
      <c r="AZ127" s="107"/>
      <c r="BA127" s="107"/>
      <c r="BB127" s="107"/>
      <c r="BC127" s="107"/>
      <c r="BD127" s="107"/>
      <c r="BE127" s="107"/>
      <c r="BF127" s="107"/>
      <c r="BG127" s="107"/>
      <c r="BH127" s="107"/>
      <c r="BI127" s="107"/>
      <c r="BJ127" s="107"/>
      <c r="BK127" s="107"/>
      <c r="BL127" s="392"/>
    </row>
    <row r="128" spans="1:139" ht="23.25" x14ac:dyDescent="0.35">
      <c r="A128" s="346">
        <v>23</v>
      </c>
      <c r="B128" s="260"/>
      <c r="C128" s="260"/>
      <c r="D128" s="260"/>
      <c r="E128" s="260"/>
      <c r="F128" s="260"/>
      <c r="G128" s="358" t="s">
        <v>153</v>
      </c>
      <c r="H128" s="358"/>
      <c r="I128" s="358"/>
      <c r="J128" s="358"/>
      <c r="K128" s="358"/>
      <c r="L128" s="358"/>
      <c r="M128" s="358"/>
      <c r="N128" s="358"/>
      <c r="O128" s="358"/>
      <c r="P128" s="358"/>
      <c r="Q128" s="358"/>
      <c r="R128" s="358"/>
      <c r="S128" s="358"/>
      <c r="T128" s="358"/>
      <c r="U128" s="358"/>
      <c r="V128" s="358"/>
      <c r="W128" s="358"/>
      <c r="X128" s="358"/>
      <c r="Y128" s="358"/>
      <c r="Z128" s="358"/>
      <c r="AA128" s="358"/>
      <c r="AB128" s="358"/>
      <c r="AC128" s="358"/>
      <c r="AD128" s="356">
        <v>0</v>
      </c>
      <c r="AE128" s="356"/>
      <c r="AF128" s="356"/>
      <c r="AG128" s="356"/>
      <c r="AH128" s="356"/>
      <c r="AI128" s="356"/>
      <c r="AJ128" s="356"/>
      <c r="AK128" s="356">
        <v>0</v>
      </c>
      <c r="AL128" s="356"/>
      <c r="AM128" s="356"/>
      <c r="AN128" s="356"/>
      <c r="AO128" s="356"/>
      <c r="AP128" s="356"/>
      <c r="AQ128" s="356"/>
      <c r="AR128" s="356">
        <v>0</v>
      </c>
      <c r="AS128" s="356"/>
      <c r="AT128" s="356"/>
      <c r="AU128" s="356"/>
      <c r="AV128" s="356"/>
      <c r="AW128" s="356"/>
      <c r="AX128" s="357"/>
      <c r="AY128" s="477"/>
      <c r="AZ128" s="107"/>
      <c r="BA128" s="107"/>
      <c r="BB128" s="107"/>
      <c r="BC128" s="107"/>
      <c r="BD128" s="107"/>
      <c r="BE128" s="107"/>
      <c r="BF128" s="107"/>
      <c r="BG128" s="107"/>
      <c r="BH128" s="107"/>
      <c r="BI128" s="107"/>
      <c r="BJ128" s="107"/>
      <c r="BK128" s="107"/>
      <c r="BL128" s="392"/>
    </row>
    <row r="129" spans="1:64" ht="23.25" x14ac:dyDescent="0.35">
      <c r="A129" s="346">
        <v>24</v>
      </c>
      <c r="B129" s="260"/>
      <c r="C129" s="260"/>
      <c r="D129" s="260"/>
      <c r="E129" s="260"/>
      <c r="F129" s="260"/>
      <c r="G129" s="360" t="s">
        <v>153</v>
      </c>
      <c r="H129" s="361"/>
      <c r="I129" s="361"/>
      <c r="J129" s="361"/>
      <c r="K129" s="361"/>
      <c r="L129" s="361"/>
      <c r="M129" s="361"/>
      <c r="N129" s="361"/>
      <c r="O129" s="361"/>
      <c r="P129" s="361"/>
      <c r="Q129" s="361"/>
      <c r="R129" s="361"/>
      <c r="S129" s="361"/>
      <c r="T129" s="361"/>
      <c r="U129" s="361"/>
      <c r="V129" s="361"/>
      <c r="W129" s="361"/>
      <c r="X129" s="361"/>
      <c r="Y129" s="361"/>
      <c r="Z129" s="361"/>
      <c r="AA129" s="361"/>
      <c r="AB129" s="361"/>
      <c r="AC129" s="362"/>
      <c r="AD129" s="356">
        <v>0</v>
      </c>
      <c r="AE129" s="356"/>
      <c r="AF129" s="356"/>
      <c r="AG129" s="356"/>
      <c r="AH129" s="356"/>
      <c r="AI129" s="356"/>
      <c r="AJ129" s="356"/>
      <c r="AK129" s="356">
        <v>0</v>
      </c>
      <c r="AL129" s="356"/>
      <c r="AM129" s="356"/>
      <c r="AN129" s="356"/>
      <c r="AO129" s="356"/>
      <c r="AP129" s="356"/>
      <c r="AQ129" s="356"/>
      <c r="AR129" s="356">
        <v>0</v>
      </c>
      <c r="AS129" s="356"/>
      <c r="AT129" s="356"/>
      <c r="AU129" s="356"/>
      <c r="AV129" s="356"/>
      <c r="AW129" s="356"/>
      <c r="AX129" s="356"/>
      <c r="AY129" s="477"/>
      <c r="AZ129" s="107"/>
      <c r="BA129" s="107"/>
      <c r="BB129" s="107"/>
      <c r="BC129" s="107"/>
      <c r="BD129" s="107"/>
      <c r="BE129" s="107"/>
      <c r="BF129" s="107"/>
      <c r="BG129" s="107"/>
      <c r="BH129" s="107"/>
      <c r="BI129" s="107"/>
      <c r="BJ129" s="107"/>
      <c r="BK129" s="107"/>
      <c r="BL129" s="392"/>
    </row>
    <row r="130" spans="1:64" ht="24" thickBot="1" x14ac:dyDescent="0.4">
      <c r="A130" s="346">
        <v>25</v>
      </c>
      <c r="B130" s="260"/>
      <c r="C130" s="260"/>
      <c r="D130" s="260"/>
      <c r="E130" s="260"/>
      <c r="F130" s="260"/>
      <c r="G130" s="368" t="s">
        <v>154</v>
      </c>
      <c r="H130" s="368"/>
      <c r="I130" s="368"/>
      <c r="J130" s="368"/>
      <c r="K130" s="368"/>
      <c r="L130" s="368"/>
      <c r="M130" s="368"/>
      <c r="N130" s="368"/>
      <c r="O130" s="368"/>
      <c r="P130" s="368"/>
      <c r="Q130" s="368"/>
      <c r="R130" s="368"/>
      <c r="S130" s="368"/>
      <c r="T130" s="368"/>
      <c r="U130" s="368"/>
      <c r="V130" s="368"/>
      <c r="W130" s="368"/>
      <c r="X130" s="368"/>
      <c r="Y130" s="368"/>
      <c r="Z130" s="368"/>
      <c r="AA130" s="368"/>
      <c r="AB130" s="368"/>
      <c r="AC130" s="368"/>
      <c r="AD130" s="478" t="s">
        <v>155</v>
      </c>
      <c r="AE130" s="478"/>
      <c r="AF130" s="478"/>
      <c r="AG130" s="478"/>
      <c r="AH130" s="478"/>
      <c r="AI130" s="478"/>
      <c r="AJ130" s="478"/>
      <c r="AK130" s="478" t="s">
        <v>155</v>
      </c>
      <c r="AL130" s="478"/>
      <c r="AM130" s="478"/>
      <c r="AN130" s="478"/>
      <c r="AO130" s="478"/>
      <c r="AP130" s="478"/>
      <c r="AQ130" s="478"/>
      <c r="AR130" s="478" t="s">
        <v>155</v>
      </c>
      <c r="AS130" s="478"/>
      <c r="AT130" s="478"/>
      <c r="AU130" s="478"/>
      <c r="AV130" s="478"/>
      <c r="AW130" s="478"/>
      <c r="AX130" s="479"/>
      <c r="AY130" s="477"/>
      <c r="AZ130" s="107"/>
      <c r="BA130" s="107"/>
      <c r="BB130" s="107"/>
      <c r="BC130" s="107"/>
      <c r="BD130" s="107"/>
      <c r="BE130" s="107"/>
      <c r="BF130" s="107"/>
      <c r="BG130" s="107"/>
      <c r="BH130" s="107"/>
      <c r="BI130" s="107"/>
      <c r="BJ130" s="107"/>
      <c r="BK130" s="107"/>
      <c r="BL130" s="392"/>
    </row>
    <row r="131" spans="1:64" ht="24" thickBot="1" x14ac:dyDescent="0.4">
      <c r="A131" s="369"/>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370"/>
    </row>
    <row r="132" spans="1:64" ht="23.25" x14ac:dyDescent="0.35">
      <c r="A132" s="365" t="s">
        <v>156</v>
      </c>
      <c r="B132" s="366"/>
      <c r="C132" s="366"/>
      <c r="D132" s="366"/>
      <c r="E132" s="366"/>
      <c r="F132" s="366"/>
      <c r="G132" s="366"/>
      <c r="H132" s="366"/>
      <c r="I132" s="366"/>
      <c r="J132" s="366"/>
      <c r="K132" s="366"/>
      <c r="L132" s="366"/>
      <c r="M132" s="366"/>
      <c r="N132" s="366"/>
      <c r="O132" s="366"/>
      <c r="P132" s="366"/>
      <c r="Q132" s="366"/>
      <c r="R132" s="366"/>
      <c r="S132" s="366"/>
      <c r="T132" s="366"/>
      <c r="U132" s="366"/>
      <c r="V132" s="366"/>
      <c r="W132" s="366"/>
      <c r="X132" s="366"/>
      <c r="Y132" s="366"/>
      <c r="Z132" s="366"/>
      <c r="AA132" s="366"/>
      <c r="AB132" s="366"/>
      <c r="AC132" s="366"/>
      <c r="AD132" s="366"/>
      <c r="AE132" s="366"/>
      <c r="AF132" s="366"/>
      <c r="AG132" s="366"/>
      <c r="AH132" s="366"/>
      <c r="AI132" s="366"/>
      <c r="AJ132" s="366"/>
      <c r="AK132" s="366"/>
      <c r="AL132" s="366"/>
      <c r="AM132" s="366"/>
      <c r="AN132" s="366"/>
      <c r="AO132" s="366"/>
      <c r="AP132" s="366"/>
      <c r="AQ132" s="366"/>
      <c r="AR132" s="366"/>
      <c r="AS132" s="366"/>
      <c r="AT132" s="366"/>
      <c r="AU132" s="366"/>
      <c r="AV132" s="366"/>
      <c r="AW132" s="366"/>
      <c r="AX132" s="366"/>
      <c r="AY132" s="366"/>
      <c r="AZ132" s="366"/>
      <c r="BA132" s="366"/>
      <c r="BB132" s="366"/>
      <c r="BC132" s="366"/>
      <c r="BD132" s="366"/>
      <c r="BE132" s="366"/>
      <c r="BF132" s="366"/>
      <c r="BG132" s="366"/>
      <c r="BH132" s="366"/>
      <c r="BI132" s="366"/>
      <c r="BJ132" s="366"/>
      <c r="BK132" s="366"/>
      <c r="BL132" s="367"/>
    </row>
    <row r="133" spans="1:64" ht="23.25" x14ac:dyDescent="0.35">
      <c r="A133" s="369">
        <v>1</v>
      </c>
      <c r="B133" s="88"/>
      <c r="C133" s="88"/>
      <c r="D133" s="88"/>
      <c r="E133" s="88"/>
      <c r="F133" s="371"/>
      <c r="G133" s="363" t="s">
        <v>269</v>
      </c>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3"/>
      <c r="AE133" s="363"/>
      <c r="AF133" s="363"/>
      <c r="AG133" s="363"/>
      <c r="AH133" s="363"/>
      <c r="AI133" s="363"/>
      <c r="AJ133" s="363"/>
      <c r="AK133" s="363"/>
      <c r="AL133" s="363"/>
      <c r="AM133" s="363"/>
      <c r="AN133" s="363"/>
      <c r="AO133" s="363"/>
      <c r="AP133" s="363"/>
      <c r="AQ133" s="363"/>
      <c r="AR133" s="363"/>
      <c r="AS133" s="363"/>
      <c r="AT133" s="363"/>
      <c r="AU133" s="363"/>
      <c r="AV133" s="363"/>
      <c r="AW133" s="363"/>
      <c r="AX133" s="363"/>
      <c r="AY133" s="363"/>
      <c r="AZ133" s="363"/>
      <c r="BA133" s="363"/>
      <c r="BB133" s="363"/>
      <c r="BC133" s="363"/>
      <c r="BD133" s="363"/>
      <c r="BE133" s="363"/>
      <c r="BF133" s="363"/>
      <c r="BG133" s="363"/>
      <c r="BH133" s="363"/>
      <c r="BI133" s="363"/>
      <c r="BJ133" s="363"/>
      <c r="BK133" s="363"/>
      <c r="BL133" s="364"/>
    </row>
    <row r="134" spans="1:64" ht="23.25" x14ac:dyDescent="0.35">
      <c r="A134" s="369"/>
      <c r="B134" s="88"/>
      <c r="C134" s="88"/>
      <c r="D134" s="88"/>
      <c r="E134" s="88"/>
      <c r="F134" s="371"/>
      <c r="G134" s="363" t="s">
        <v>270</v>
      </c>
      <c r="H134" s="363"/>
      <c r="I134" s="363"/>
      <c r="J134" s="363"/>
      <c r="K134" s="363"/>
      <c r="L134" s="363"/>
      <c r="M134" s="363"/>
      <c r="N134" s="363"/>
      <c r="O134" s="363"/>
      <c r="P134" s="363"/>
      <c r="Q134" s="363"/>
      <c r="R134" s="363"/>
      <c r="S134" s="363"/>
      <c r="T134" s="363"/>
      <c r="U134" s="363"/>
      <c r="V134" s="363"/>
      <c r="W134" s="363"/>
      <c r="X134" s="363"/>
      <c r="Y134" s="363"/>
      <c r="Z134" s="363"/>
      <c r="AA134" s="363"/>
      <c r="AB134" s="363"/>
      <c r="AC134" s="363"/>
      <c r="AD134" s="363"/>
      <c r="AE134" s="363"/>
      <c r="AF134" s="363"/>
      <c r="AG134" s="363"/>
      <c r="AH134" s="363"/>
      <c r="AI134" s="363"/>
      <c r="AJ134" s="363"/>
      <c r="AK134" s="363"/>
      <c r="AL134" s="363"/>
      <c r="AM134" s="363"/>
      <c r="AN134" s="363"/>
      <c r="AO134" s="363"/>
      <c r="AP134" s="363"/>
      <c r="AQ134" s="363"/>
      <c r="AR134" s="363"/>
      <c r="AS134" s="363"/>
      <c r="AT134" s="363"/>
      <c r="AU134" s="363"/>
      <c r="AV134" s="363"/>
      <c r="AW134" s="363"/>
      <c r="AX134" s="363"/>
      <c r="AY134" s="363"/>
      <c r="AZ134" s="363"/>
      <c r="BA134" s="363"/>
      <c r="BB134" s="363"/>
      <c r="BC134" s="363"/>
      <c r="BD134" s="363"/>
      <c r="BE134" s="363"/>
      <c r="BF134" s="363"/>
      <c r="BG134" s="363"/>
      <c r="BH134" s="363"/>
      <c r="BI134" s="363"/>
      <c r="BJ134" s="363"/>
      <c r="BK134" s="363"/>
      <c r="BL134" s="364"/>
    </row>
    <row r="135" spans="1:64" ht="23.25" x14ac:dyDescent="0.35">
      <c r="A135" s="369"/>
      <c r="B135" s="88"/>
      <c r="C135" s="88"/>
      <c r="D135" s="88"/>
      <c r="E135" s="88"/>
      <c r="F135" s="371"/>
      <c r="G135" s="363"/>
      <c r="H135" s="363"/>
      <c r="I135" s="363"/>
      <c r="J135" s="363"/>
      <c r="K135" s="363"/>
      <c r="L135" s="363"/>
      <c r="M135" s="363"/>
      <c r="N135" s="363"/>
      <c r="O135" s="363"/>
      <c r="P135" s="363"/>
      <c r="Q135" s="363"/>
      <c r="R135" s="363"/>
      <c r="S135" s="363"/>
      <c r="T135" s="363"/>
      <c r="U135" s="363"/>
      <c r="V135" s="363"/>
      <c r="W135" s="363"/>
      <c r="X135" s="363"/>
      <c r="Y135" s="363"/>
      <c r="Z135" s="363"/>
      <c r="AA135" s="363"/>
      <c r="AB135" s="363"/>
      <c r="AC135" s="363"/>
      <c r="AD135" s="363"/>
      <c r="AE135" s="363"/>
      <c r="AF135" s="363"/>
      <c r="AG135" s="363"/>
      <c r="AH135" s="363"/>
      <c r="AI135" s="363"/>
      <c r="AJ135" s="363"/>
      <c r="AK135" s="363"/>
      <c r="AL135" s="363"/>
      <c r="AM135" s="363"/>
      <c r="AN135" s="363"/>
      <c r="AO135" s="363"/>
      <c r="AP135" s="363"/>
      <c r="AQ135" s="363"/>
      <c r="AR135" s="363"/>
      <c r="AS135" s="363"/>
      <c r="AT135" s="363"/>
      <c r="AU135" s="363"/>
      <c r="AV135" s="363"/>
      <c r="AW135" s="363"/>
      <c r="AX135" s="363"/>
      <c r="AY135" s="363"/>
      <c r="AZ135" s="363"/>
      <c r="BA135" s="363"/>
      <c r="BB135" s="363"/>
      <c r="BC135" s="363"/>
      <c r="BD135" s="363"/>
      <c r="BE135" s="363"/>
      <c r="BF135" s="363"/>
      <c r="BG135" s="363"/>
      <c r="BH135" s="363"/>
      <c r="BI135" s="363"/>
      <c r="BJ135" s="363"/>
      <c r="BK135" s="363"/>
      <c r="BL135" s="364"/>
    </row>
    <row r="136" spans="1:64" ht="24" thickBot="1" x14ac:dyDescent="0.4">
      <c r="A136" s="369"/>
      <c r="B136" s="88"/>
      <c r="C136" s="88"/>
      <c r="D136" s="88"/>
      <c r="E136" s="88"/>
      <c r="F136" s="371"/>
      <c r="G136" s="480"/>
      <c r="H136" s="480"/>
      <c r="I136" s="480"/>
      <c r="J136" s="480"/>
      <c r="K136" s="480"/>
      <c r="L136" s="480"/>
      <c r="M136" s="480"/>
      <c r="N136" s="480"/>
      <c r="O136" s="480"/>
      <c r="P136" s="480"/>
      <c r="Q136" s="480"/>
      <c r="R136" s="480"/>
      <c r="S136" s="480"/>
      <c r="T136" s="480"/>
      <c r="U136" s="480"/>
      <c r="V136" s="480"/>
      <c r="W136" s="480"/>
      <c r="X136" s="480"/>
      <c r="Y136" s="480"/>
      <c r="Z136" s="480"/>
      <c r="AA136" s="480"/>
      <c r="AB136" s="480"/>
      <c r="AC136" s="480"/>
      <c r="AD136" s="480"/>
      <c r="AE136" s="480"/>
      <c r="AF136" s="480"/>
      <c r="AG136" s="480"/>
      <c r="AH136" s="480"/>
      <c r="AI136" s="480"/>
      <c r="AJ136" s="480"/>
      <c r="AK136" s="480"/>
      <c r="AL136" s="480"/>
      <c r="AM136" s="480"/>
      <c r="AN136" s="480"/>
      <c r="AO136" s="480"/>
      <c r="AP136" s="480"/>
      <c r="AQ136" s="480"/>
      <c r="AR136" s="480"/>
      <c r="AS136" s="480"/>
      <c r="AT136" s="480"/>
      <c r="AU136" s="480"/>
      <c r="AV136" s="480"/>
      <c r="AW136" s="480"/>
      <c r="AX136" s="480"/>
      <c r="AY136" s="480"/>
      <c r="AZ136" s="480"/>
      <c r="BA136" s="480"/>
      <c r="BB136" s="480"/>
      <c r="BC136" s="480"/>
      <c r="BD136" s="480"/>
      <c r="BE136" s="480"/>
      <c r="BF136" s="480"/>
      <c r="BG136" s="480"/>
      <c r="BH136" s="480"/>
      <c r="BI136" s="480"/>
      <c r="BJ136" s="480"/>
      <c r="BK136" s="480"/>
      <c r="BL136" s="481"/>
    </row>
    <row r="137" spans="1:64" ht="23.25" x14ac:dyDescent="0.35">
      <c r="A137" s="369">
        <v>2</v>
      </c>
      <c r="B137" s="88"/>
      <c r="C137" s="88"/>
      <c r="D137" s="88"/>
      <c r="E137" s="88"/>
      <c r="F137" s="371"/>
      <c r="G137" s="372" t="s">
        <v>157</v>
      </c>
      <c r="H137" s="372"/>
      <c r="I137" s="372"/>
      <c r="J137" s="372"/>
      <c r="K137" s="372"/>
      <c r="L137" s="372"/>
      <c r="M137" s="372"/>
      <c r="N137" s="372"/>
      <c r="O137" s="372"/>
      <c r="P137" s="372"/>
      <c r="Q137" s="372"/>
      <c r="R137" s="372"/>
      <c r="S137" s="372"/>
      <c r="T137" s="372"/>
      <c r="U137" s="372"/>
      <c r="V137" s="372"/>
      <c r="W137" s="372"/>
      <c r="X137" s="372"/>
      <c r="Y137" s="372"/>
      <c r="Z137" s="372"/>
      <c r="AA137" s="372"/>
      <c r="AB137" s="372"/>
      <c r="AC137" s="372"/>
      <c r="AD137" s="373" t="s">
        <v>158</v>
      </c>
      <c r="AE137" s="374"/>
      <c r="AF137" s="374"/>
      <c r="AG137" s="374"/>
      <c r="AH137" s="374"/>
      <c r="AI137" s="374"/>
      <c r="AJ137" s="374"/>
      <c r="AK137" s="374"/>
      <c r="AL137" s="374"/>
      <c r="AM137" s="374"/>
      <c r="AN137" s="374"/>
      <c r="AO137" s="374"/>
      <c r="AP137" s="374"/>
      <c r="AQ137" s="374"/>
      <c r="AR137" s="374"/>
      <c r="AS137" s="374"/>
      <c r="AT137" s="374"/>
      <c r="AU137" s="374"/>
      <c r="AV137" s="374"/>
      <c r="AW137" s="374"/>
      <c r="AX137" s="374"/>
      <c r="AY137" s="374"/>
      <c r="AZ137" s="374"/>
      <c r="BA137" s="374"/>
      <c r="BB137" s="374"/>
      <c r="BC137" s="374"/>
      <c r="BD137" s="374"/>
      <c r="BE137" s="374"/>
      <c r="BF137" s="374"/>
      <c r="BG137" s="374"/>
      <c r="BH137" s="374"/>
      <c r="BI137" s="374"/>
      <c r="BJ137" s="374"/>
      <c r="BK137" s="374"/>
      <c r="BL137" s="375"/>
    </row>
    <row r="138" spans="1:64" ht="23.25" x14ac:dyDescent="0.35">
      <c r="A138" s="369"/>
      <c r="B138" s="88"/>
      <c r="C138" s="88"/>
      <c r="D138" s="88"/>
      <c r="E138" s="88"/>
      <c r="F138" s="371"/>
      <c r="G138" s="372" t="s">
        <v>159</v>
      </c>
      <c r="H138" s="372"/>
      <c r="I138" s="372"/>
      <c r="J138" s="372"/>
      <c r="K138" s="372"/>
      <c r="L138" s="372"/>
      <c r="M138" s="372"/>
      <c r="N138" s="372"/>
      <c r="O138" s="372"/>
      <c r="P138" s="372"/>
      <c r="Q138" s="372"/>
      <c r="R138" s="372"/>
      <c r="S138" s="372"/>
      <c r="T138" s="372"/>
      <c r="U138" s="372"/>
      <c r="V138" s="372"/>
      <c r="W138" s="372"/>
      <c r="X138" s="372"/>
      <c r="Y138" s="372"/>
      <c r="Z138" s="372"/>
      <c r="AA138" s="372"/>
      <c r="AB138" s="372"/>
      <c r="AC138" s="372"/>
      <c r="AD138" s="376" t="s">
        <v>160</v>
      </c>
      <c r="AE138" s="377"/>
      <c r="AF138" s="377"/>
      <c r="AG138" s="377"/>
      <c r="AH138" s="377"/>
      <c r="AI138" s="377"/>
      <c r="AJ138" s="377"/>
      <c r="AK138" s="377"/>
      <c r="AL138" s="377"/>
      <c r="AM138" s="377"/>
      <c r="AN138" s="377"/>
      <c r="AO138" s="377"/>
      <c r="AP138" s="377"/>
      <c r="AQ138" s="377"/>
      <c r="AR138" s="377"/>
      <c r="AS138" s="377"/>
      <c r="AT138" s="377"/>
      <c r="AU138" s="377"/>
      <c r="AV138" s="377"/>
      <c r="AW138" s="377"/>
      <c r="AX138" s="377"/>
      <c r="AY138" s="377"/>
      <c r="AZ138" s="377"/>
      <c r="BA138" s="377"/>
      <c r="BB138" s="377"/>
      <c r="BC138" s="377"/>
      <c r="BD138" s="377"/>
      <c r="BE138" s="377"/>
      <c r="BF138" s="377"/>
      <c r="BG138" s="377"/>
      <c r="BH138" s="377"/>
      <c r="BI138" s="377"/>
      <c r="BJ138" s="377"/>
      <c r="BK138" s="377"/>
      <c r="BL138" s="378"/>
    </row>
    <row r="139" spans="1:64" ht="23.25" x14ac:dyDescent="0.35">
      <c r="A139" s="369"/>
      <c r="B139" s="88"/>
      <c r="C139" s="88"/>
      <c r="D139" s="88"/>
      <c r="E139" s="88"/>
      <c r="F139" s="371"/>
      <c r="G139" s="372" t="s">
        <v>161</v>
      </c>
      <c r="H139" s="372"/>
      <c r="I139" s="372"/>
      <c r="J139" s="372"/>
      <c r="K139" s="372"/>
      <c r="L139" s="372"/>
      <c r="M139" s="372"/>
      <c r="N139" s="372"/>
      <c r="O139" s="372"/>
      <c r="P139" s="372"/>
      <c r="Q139" s="372"/>
      <c r="R139" s="372"/>
      <c r="S139" s="372"/>
      <c r="T139" s="372"/>
      <c r="U139" s="372"/>
      <c r="V139" s="372"/>
      <c r="W139" s="372"/>
      <c r="X139" s="372"/>
      <c r="Y139" s="372"/>
      <c r="Z139" s="372"/>
      <c r="AA139" s="372"/>
      <c r="AB139" s="372"/>
      <c r="AC139" s="372"/>
      <c r="AD139" s="376" t="s">
        <v>162</v>
      </c>
      <c r="AE139" s="377"/>
      <c r="AF139" s="377"/>
      <c r="AG139" s="377"/>
      <c r="AH139" s="377"/>
      <c r="AI139" s="377"/>
      <c r="AJ139" s="377"/>
      <c r="AK139" s="377"/>
      <c r="AL139" s="377"/>
      <c r="AM139" s="377"/>
      <c r="AN139" s="377"/>
      <c r="AO139" s="377"/>
      <c r="AP139" s="377"/>
      <c r="AQ139" s="377"/>
      <c r="AR139" s="377" t="s">
        <v>163</v>
      </c>
      <c r="AS139" s="377"/>
      <c r="AT139" s="377"/>
      <c r="AU139" s="377"/>
      <c r="AV139" s="377"/>
      <c r="AW139" s="377"/>
      <c r="AX139" s="377"/>
      <c r="AY139" s="377"/>
      <c r="AZ139" s="377"/>
      <c r="BA139" s="377"/>
      <c r="BB139" s="377"/>
      <c r="BC139" s="377"/>
      <c r="BD139" s="377"/>
      <c r="BE139" s="377"/>
      <c r="BF139" s="377"/>
      <c r="BG139" s="377"/>
      <c r="BH139" s="377"/>
      <c r="BI139" s="377"/>
      <c r="BJ139" s="377"/>
      <c r="BK139" s="377"/>
      <c r="BL139" s="378"/>
    </row>
    <row r="140" spans="1:64" ht="26.25" x14ac:dyDescent="0.45">
      <c r="A140" s="369"/>
      <c r="B140" s="88"/>
      <c r="C140" s="88"/>
      <c r="D140" s="88"/>
      <c r="E140" s="88"/>
      <c r="F140" s="371"/>
      <c r="G140" s="372" t="s">
        <v>164</v>
      </c>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6" t="s">
        <v>165</v>
      </c>
      <c r="AE140" s="377"/>
      <c r="AF140" s="377"/>
      <c r="AG140" s="377"/>
      <c r="AH140" s="377"/>
      <c r="AI140" s="377"/>
      <c r="AJ140" s="377"/>
      <c r="AK140" s="377" t="s">
        <v>166</v>
      </c>
      <c r="AL140" s="377"/>
      <c r="AM140" s="377"/>
      <c r="AN140" s="377"/>
      <c r="AO140" s="377"/>
      <c r="AP140" s="377"/>
      <c r="AQ140" s="377"/>
      <c r="AR140" s="377" t="s">
        <v>93</v>
      </c>
      <c r="AS140" s="377"/>
      <c r="AT140" s="377"/>
      <c r="AU140" s="377"/>
      <c r="AV140" s="377"/>
      <c r="AW140" s="377"/>
      <c r="AX140" s="377"/>
      <c r="AY140" s="377" t="s">
        <v>94</v>
      </c>
      <c r="AZ140" s="377"/>
      <c r="BA140" s="377"/>
      <c r="BB140" s="377"/>
      <c r="BC140" s="377"/>
      <c r="BD140" s="377"/>
      <c r="BE140" s="377"/>
      <c r="BF140" s="377" t="s">
        <v>95</v>
      </c>
      <c r="BG140" s="377"/>
      <c r="BH140" s="377"/>
      <c r="BI140" s="377"/>
      <c r="BJ140" s="377"/>
      <c r="BK140" s="377"/>
      <c r="BL140" s="378"/>
    </row>
    <row r="141" spans="1:64" ht="23.25" x14ac:dyDescent="0.35">
      <c r="A141" s="369"/>
      <c r="B141" s="88"/>
      <c r="C141" s="88"/>
      <c r="D141" s="88"/>
      <c r="E141" s="88"/>
      <c r="F141" s="371"/>
      <c r="G141" s="372" t="s">
        <v>167</v>
      </c>
      <c r="H141" s="372"/>
      <c r="I141" s="372"/>
      <c r="J141" s="372"/>
      <c r="K141" s="372"/>
      <c r="L141" s="372"/>
      <c r="M141" s="372"/>
      <c r="N141" s="372"/>
      <c r="O141" s="372"/>
      <c r="P141" s="372"/>
      <c r="Q141" s="372"/>
      <c r="R141" s="372"/>
      <c r="S141" s="372"/>
      <c r="T141" s="372"/>
      <c r="U141" s="372"/>
      <c r="V141" s="372"/>
      <c r="W141" s="372"/>
      <c r="X141" s="372"/>
      <c r="Y141" s="372"/>
      <c r="Z141" s="372"/>
      <c r="AA141" s="372"/>
      <c r="AB141" s="372"/>
      <c r="AC141" s="372"/>
      <c r="AD141" s="381" t="s">
        <v>168</v>
      </c>
      <c r="AE141" s="382"/>
      <c r="AF141" s="382"/>
      <c r="AG141" s="382"/>
      <c r="AH141" s="382"/>
      <c r="AI141" s="382"/>
      <c r="AJ141" s="382"/>
      <c r="AK141" s="382" t="s">
        <v>69</v>
      </c>
      <c r="AL141" s="382"/>
      <c r="AM141" s="382"/>
      <c r="AN141" s="382"/>
      <c r="AO141" s="382"/>
      <c r="AP141" s="382"/>
      <c r="AQ141" s="382"/>
      <c r="AR141" s="382" t="s">
        <v>169</v>
      </c>
      <c r="AS141" s="382"/>
      <c r="AT141" s="382"/>
      <c r="AU141" s="382"/>
      <c r="AV141" s="382"/>
      <c r="AW141" s="382"/>
      <c r="AX141" s="382"/>
      <c r="AY141" s="382" t="s">
        <v>170</v>
      </c>
      <c r="AZ141" s="382"/>
      <c r="BA141" s="382"/>
      <c r="BB141" s="382"/>
      <c r="BC141" s="382"/>
      <c r="BD141" s="382"/>
      <c r="BE141" s="382"/>
      <c r="BF141" s="382" t="s">
        <v>171</v>
      </c>
      <c r="BG141" s="382"/>
      <c r="BH141" s="382"/>
      <c r="BI141" s="382"/>
      <c r="BJ141" s="382"/>
      <c r="BK141" s="382"/>
      <c r="BL141" s="383"/>
    </row>
    <row r="142" spans="1:64" ht="23.25" x14ac:dyDescent="0.35">
      <c r="A142" s="369"/>
      <c r="B142" s="88"/>
      <c r="C142" s="88"/>
      <c r="D142" s="88"/>
      <c r="E142" s="88"/>
      <c r="F142" s="371"/>
      <c r="G142" s="372" t="s">
        <v>172</v>
      </c>
      <c r="H142" s="372"/>
      <c r="I142" s="372"/>
      <c r="J142" s="372"/>
      <c r="K142" s="372"/>
      <c r="L142" s="372"/>
      <c r="M142" s="372"/>
      <c r="N142" s="372"/>
      <c r="O142" s="372"/>
      <c r="P142" s="372"/>
      <c r="Q142" s="372"/>
      <c r="R142" s="372"/>
      <c r="S142" s="372"/>
      <c r="T142" s="372"/>
      <c r="U142" s="372"/>
      <c r="V142" s="372"/>
      <c r="W142" s="372"/>
      <c r="X142" s="372"/>
      <c r="Y142" s="372"/>
      <c r="Z142" s="372"/>
      <c r="AA142" s="372"/>
      <c r="AB142" s="372"/>
      <c r="AC142" s="372"/>
      <c r="AD142" s="376">
        <v>7.7</v>
      </c>
      <c r="AE142" s="377"/>
      <c r="AF142" s="377"/>
      <c r="AG142" s="377"/>
      <c r="AH142" s="377"/>
      <c r="AI142" s="377"/>
      <c r="AJ142" s="377"/>
      <c r="AK142" s="377">
        <v>0.5</v>
      </c>
      <c r="AL142" s="377"/>
      <c r="AM142" s="377"/>
      <c r="AN142" s="377"/>
      <c r="AO142" s="377"/>
      <c r="AP142" s="377"/>
      <c r="AQ142" s="377"/>
      <c r="AR142" s="379">
        <f>0.74*0.0032*(($AD142/5)^1.3)/(($AK142/2)^1.4)</f>
        <v>2.8909635965101634E-2</v>
      </c>
      <c r="AS142" s="379"/>
      <c r="AT142" s="379"/>
      <c r="AU142" s="379"/>
      <c r="AV142" s="379"/>
      <c r="AW142" s="379"/>
      <c r="AX142" s="379"/>
      <c r="AY142" s="379">
        <f>0.35*0.0032*(($AD142/5)^1.3)/(($AK142/2)^1.4)</f>
        <v>1.3673476469980501E-2</v>
      </c>
      <c r="AZ142" s="379"/>
      <c r="BA142" s="379"/>
      <c r="BB142" s="379"/>
      <c r="BC142" s="379"/>
      <c r="BD142" s="379"/>
      <c r="BE142" s="379"/>
      <c r="BF142" s="379">
        <f>0.11*0.0032*(($AD142/5)^1.3)/(($AK142/2)^1.4)</f>
        <v>4.2973783191367293E-3</v>
      </c>
      <c r="BG142" s="379"/>
      <c r="BH142" s="379"/>
      <c r="BI142" s="379"/>
      <c r="BJ142" s="379"/>
      <c r="BK142" s="379"/>
      <c r="BL142" s="380"/>
    </row>
    <row r="143" spans="1:64" ht="24" thickBot="1" x14ac:dyDescent="0.4">
      <c r="A143" s="369"/>
      <c r="B143" s="88"/>
      <c r="C143" s="88"/>
      <c r="D143" s="88"/>
      <c r="E143" s="88"/>
      <c r="F143" s="371"/>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386">
        <f>'[1]MET-D'!$C$14</f>
        <v>7.7</v>
      </c>
      <c r="AE143" s="387"/>
      <c r="AF143" s="387"/>
      <c r="AG143" s="387"/>
      <c r="AH143" s="387"/>
      <c r="AI143" s="387"/>
      <c r="AJ143" s="387"/>
      <c r="AK143" s="387">
        <f>DM22</f>
        <v>0</v>
      </c>
      <c r="AL143" s="387"/>
      <c r="AM143" s="387"/>
      <c r="AN143" s="387"/>
      <c r="AO143" s="387"/>
      <c r="AP143" s="387"/>
      <c r="AQ143" s="387"/>
      <c r="AR143" s="388">
        <f>IF(ISERROR(0.74*0.0032*(($AD143/5)^1.3)/(($AK143/2)^1.4)),0,0.74*0.0032*(($AD143/5)^1.3)/(($AK143/2)^1.4))</f>
        <v>0</v>
      </c>
      <c r="AS143" s="388"/>
      <c r="AT143" s="388"/>
      <c r="AU143" s="388"/>
      <c r="AV143" s="388"/>
      <c r="AW143" s="388"/>
      <c r="AX143" s="388"/>
      <c r="AY143" s="388">
        <f>IF(ISERROR(0.35*0.0032*(($AD143/5)^1.3)/(($AK143/2)^1.4)),0, 0.35*0.0032*(($AD143/5)^1.3)/(($AK143/2)^1.4))</f>
        <v>0</v>
      </c>
      <c r="AZ143" s="388"/>
      <c r="BA143" s="388"/>
      <c r="BB143" s="388"/>
      <c r="BC143" s="388"/>
      <c r="BD143" s="388"/>
      <c r="BE143" s="388"/>
      <c r="BF143" s="388">
        <f>IF(ISERROR(0.11*0.0032*(($AD143/5)^1.3)/(($AK143/2)^1.4)),0,0.11*0.0032*(($AD143/5)^1.3)/(($AK143/2)^1.4))</f>
        <v>0</v>
      </c>
      <c r="BG143" s="388"/>
      <c r="BH143" s="388"/>
      <c r="BI143" s="388"/>
      <c r="BJ143" s="388"/>
      <c r="BK143" s="388"/>
      <c r="BL143" s="389"/>
    </row>
    <row r="144" spans="1:64" ht="23.25" x14ac:dyDescent="0.35">
      <c r="A144" s="369"/>
      <c r="B144" s="88"/>
      <c r="C144" s="88"/>
      <c r="D144" s="88"/>
      <c r="E144" s="88"/>
      <c r="F144" s="371"/>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482"/>
      <c r="AE144" s="483"/>
      <c r="AF144" s="483"/>
      <c r="AG144" s="483"/>
      <c r="AH144" s="483"/>
      <c r="AI144" s="483"/>
      <c r="AJ144" s="483"/>
      <c r="AK144" s="483"/>
      <c r="AL144" s="483"/>
      <c r="AM144" s="483"/>
      <c r="AN144" s="483"/>
      <c r="AO144" s="483"/>
      <c r="AP144" s="483"/>
      <c r="AQ144" s="483"/>
      <c r="AR144" s="483"/>
      <c r="AS144" s="483"/>
      <c r="AT144" s="483"/>
      <c r="AU144" s="483"/>
      <c r="AV144" s="483"/>
      <c r="AW144" s="483"/>
      <c r="AX144" s="483"/>
      <c r="AY144" s="483"/>
      <c r="AZ144" s="483"/>
      <c r="BA144" s="483"/>
      <c r="BB144" s="483"/>
      <c r="BC144" s="483"/>
      <c r="BD144" s="483"/>
      <c r="BE144" s="483"/>
      <c r="BF144" s="483"/>
      <c r="BG144" s="483"/>
      <c r="BH144" s="483"/>
      <c r="BI144" s="483"/>
      <c r="BJ144" s="483"/>
      <c r="BK144" s="483"/>
      <c r="BL144" s="484"/>
    </row>
    <row r="145" spans="1:65" ht="23.25" x14ac:dyDescent="0.35">
      <c r="A145" s="369"/>
      <c r="B145" s="88"/>
      <c r="C145" s="88"/>
      <c r="D145" s="88"/>
      <c r="E145" s="88"/>
      <c r="F145" s="371"/>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485" t="s">
        <v>173</v>
      </c>
      <c r="AE145" s="384"/>
      <c r="AF145" s="384"/>
      <c r="AG145" s="384"/>
      <c r="AH145" s="384"/>
      <c r="AI145" s="384"/>
      <c r="AJ145" s="384"/>
      <c r="AK145" s="384"/>
      <c r="AL145" s="384"/>
      <c r="AM145" s="384"/>
      <c r="AN145" s="384"/>
      <c r="AO145" s="384"/>
      <c r="AP145" s="384"/>
      <c r="AQ145" s="384"/>
      <c r="AR145" s="384"/>
      <c r="AS145" s="384"/>
      <c r="AT145" s="384"/>
      <c r="AU145" s="384"/>
      <c r="AV145" s="384"/>
      <c r="AW145" s="384"/>
      <c r="AX145" s="384"/>
      <c r="AY145" s="384"/>
      <c r="AZ145" s="384"/>
      <c r="BA145" s="384"/>
      <c r="BB145" s="384"/>
      <c r="BC145" s="384"/>
      <c r="BD145" s="384"/>
      <c r="BE145" s="384"/>
      <c r="BF145" s="384"/>
      <c r="BG145" s="384"/>
      <c r="BH145" s="384"/>
      <c r="BI145" s="384"/>
      <c r="BJ145" s="384"/>
      <c r="BK145" s="384"/>
      <c r="BL145" s="385"/>
    </row>
    <row r="146" spans="1:65" ht="23.25" x14ac:dyDescent="0.35">
      <c r="A146" s="369"/>
      <c r="B146" s="88"/>
      <c r="C146" s="88"/>
      <c r="D146" s="88"/>
      <c r="E146" s="88"/>
      <c r="F146" s="371"/>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390" t="s">
        <v>174</v>
      </c>
      <c r="AE146" s="391"/>
      <c r="AF146" s="391"/>
      <c r="AG146" s="391"/>
      <c r="AH146" s="391"/>
      <c r="AI146" s="391"/>
      <c r="AJ146" s="391"/>
      <c r="AK146" s="384" t="s">
        <v>175</v>
      </c>
      <c r="AL146" s="384"/>
      <c r="AM146" s="384"/>
      <c r="AN146" s="384"/>
      <c r="AO146" s="384"/>
      <c r="AP146" s="384"/>
      <c r="AQ146" s="384"/>
      <c r="AR146" s="384"/>
      <c r="AS146" s="384"/>
      <c r="AT146" s="384"/>
      <c r="AU146" s="384"/>
      <c r="AV146" s="384"/>
      <c r="AW146" s="384"/>
      <c r="AX146" s="384"/>
      <c r="AY146" s="384"/>
      <c r="AZ146" s="384"/>
      <c r="BA146" s="384"/>
      <c r="BB146" s="384"/>
      <c r="BC146" s="384"/>
      <c r="BD146" s="384"/>
      <c r="BE146" s="384"/>
      <c r="BF146" s="384"/>
      <c r="BG146" s="384"/>
      <c r="BH146" s="384"/>
      <c r="BI146" s="384"/>
      <c r="BJ146" s="384"/>
      <c r="BK146" s="384"/>
      <c r="BL146" s="385"/>
    </row>
    <row r="147" spans="1:65" ht="23.25" x14ac:dyDescent="0.35">
      <c r="A147" s="369"/>
      <c r="B147" s="88"/>
      <c r="C147" s="88"/>
      <c r="D147" s="88"/>
      <c r="E147" s="88"/>
      <c r="F147" s="371"/>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390" t="s">
        <v>176</v>
      </c>
      <c r="AE147" s="391"/>
      <c r="AF147" s="391"/>
      <c r="AG147" s="391"/>
      <c r="AH147" s="391"/>
      <c r="AI147" s="391"/>
      <c r="AJ147" s="391"/>
      <c r="AK147" s="384" t="s">
        <v>177</v>
      </c>
      <c r="AL147" s="384"/>
      <c r="AM147" s="384"/>
      <c r="AN147" s="384"/>
      <c r="AO147" s="384"/>
      <c r="AP147" s="384"/>
      <c r="AQ147" s="384"/>
      <c r="AR147" s="384"/>
      <c r="AS147" s="384"/>
      <c r="AT147" s="384"/>
      <c r="AU147" s="384"/>
      <c r="AV147" s="384"/>
      <c r="AW147" s="384"/>
      <c r="AX147" s="384"/>
      <c r="AY147" s="384"/>
      <c r="AZ147" s="384"/>
      <c r="BA147" s="384"/>
      <c r="BB147" s="384"/>
      <c r="BC147" s="384"/>
      <c r="BD147" s="384"/>
      <c r="BE147" s="384"/>
      <c r="BF147" s="384"/>
      <c r="BG147" s="384"/>
      <c r="BH147" s="384"/>
      <c r="BI147" s="384"/>
      <c r="BJ147" s="384"/>
      <c r="BK147" s="384"/>
      <c r="BL147" s="385"/>
    </row>
    <row r="148" spans="1:65" ht="23.25" x14ac:dyDescent="0.35">
      <c r="A148" s="369"/>
      <c r="B148" s="88"/>
      <c r="C148" s="88"/>
      <c r="D148" s="88"/>
      <c r="E148" s="88"/>
      <c r="F148" s="371"/>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390" t="s">
        <v>178</v>
      </c>
      <c r="AE148" s="391"/>
      <c r="AF148" s="391"/>
      <c r="AG148" s="391"/>
      <c r="AH148" s="391"/>
      <c r="AI148" s="391"/>
      <c r="AJ148" s="391"/>
      <c r="AK148" s="384" t="s">
        <v>179</v>
      </c>
      <c r="AL148" s="384"/>
      <c r="AM148" s="384"/>
      <c r="AN148" s="384"/>
      <c r="AO148" s="384"/>
      <c r="AP148" s="384"/>
      <c r="AQ148" s="384"/>
      <c r="AR148" s="384"/>
      <c r="AS148" s="384"/>
      <c r="AT148" s="384"/>
      <c r="AU148" s="384"/>
      <c r="AV148" s="384"/>
      <c r="AW148" s="384"/>
      <c r="AX148" s="384"/>
      <c r="AY148" s="384"/>
      <c r="AZ148" s="384"/>
      <c r="BA148" s="384"/>
      <c r="BB148" s="384"/>
      <c r="BC148" s="384"/>
      <c r="BD148" s="384"/>
      <c r="BE148" s="384"/>
      <c r="BF148" s="384"/>
      <c r="BG148" s="384"/>
      <c r="BH148" s="384"/>
      <c r="BI148" s="384"/>
      <c r="BJ148" s="384"/>
      <c r="BK148" s="384"/>
      <c r="BL148" s="385"/>
    </row>
    <row r="149" spans="1:65" ht="24" thickBot="1" x14ac:dyDescent="0.4">
      <c r="A149" s="369"/>
      <c r="B149" s="88"/>
      <c r="C149" s="88"/>
      <c r="D149" s="88"/>
      <c r="E149" s="88"/>
      <c r="F149" s="371"/>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393" t="s">
        <v>180</v>
      </c>
      <c r="AE149" s="394"/>
      <c r="AF149" s="394"/>
      <c r="AG149" s="394"/>
      <c r="AH149" s="394"/>
      <c r="AI149" s="394"/>
      <c r="AJ149" s="394"/>
      <c r="AK149" s="395" t="s">
        <v>181</v>
      </c>
      <c r="AL149" s="395"/>
      <c r="AM149" s="395"/>
      <c r="AN149" s="395"/>
      <c r="AO149" s="395"/>
      <c r="AP149" s="395"/>
      <c r="AQ149" s="395"/>
      <c r="AR149" s="395"/>
      <c r="AS149" s="395"/>
      <c r="AT149" s="395"/>
      <c r="AU149" s="395"/>
      <c r="AV149" s="395"/>
      <c r="AW149" s="395"/>
      <c r="AX149" s="395"/>
      <c r="AY149" s="395"/>
      <c r="AZ149" s="395"/>
      <c r="BA149" s="395"/>
      <c r="BB149" s="395"/>
      <c r="BC149" s="395"/>
      <c r="BD149" s="395"/>
      <c r="BE149" s="395"/>
      <c r="BF149" s="395"/>
      <c r="BG149" s="395"/>
      <c r="BH149" s="395"/>
      <c r="BI149" s="395"/>
      <c r="BJ149" s="395"/>
      <c r="BK149" s="395"/>
      <c r="BL149" s="396"/>
    </row>
    <row r="150" spans="1:65" ht="23.25" x14ac:dyDescent="0.35">
      <c r="A150" s="369"/>
      <c r="B150" s="88"/>
      <c r="C150" s="88"/>
      <c r="D150" s="88"/>
      <c r="E150" s="88"/>
      <c r="F150" s="371"/>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c r="AN150" s="107"/>
      <c r="AO150" s="107"/>
      <c r="AP150" s="107"/>
      <c r="AQ150" s="107"/>
      <c r="AR150" s="107"/>
      <c r="AS150" s="107"/>
      <c r="AT150" s="107"/>
      <c r="AU150" s="107"/>
      <c r="AV150" s="107"/>
      <c r="AW150" s="107"/>
      <c r="AX150" s="107"/>
      <c r="AY150" s="107"/>
      <c r="AZ150" s="107"/>
      <c r="BA150" s="107"/>
      <c r="BB150" s="107"/>
      <c r="BC150" s="107"/>
      <c r="BD150" s="107"/>
      <c r="BE150" s="107"/>
      <c r="BF150" s="107"/>
      <c r="BG150" s="107"/>
      <c r="BH150" s="107"/>
      <c r="BI150" s="107"/>
      <c r="BJ150" s="107"/>
      <c r="BK150" s="107"/>
      <c r="BL150" s="392"/>
    </row>
    <row r="151" spans="1:65" ht="20.25" x14ac:dyDescent="0.3">
      <c r="A151" s="486">
        <v>3</v>
      </c>
      <c r="B151" s="487"/>
      <c r="C151" s="487"/>
      <c r="D151" s="487"/>
      <c r="E151" s="487"/>
      <c r="F151" s="488"/>
      <c r="G151" s="363" t="s">
        <v>182</v>
      </c>
      <c r="H151" s="363"/>
      <c r="I151" s="363"/>
      <c r="J151" s="363"/>
      <c r="K151" s="363"/>
      <c r="L151" s="363"/>
      <c r="M151" s="363"/>
      <c r="N151" s="363"/>
      <c r="O151" s="363"/>
      <c r="P151" s="363"/>
      <c r="Q151" s="363"/>
      <c r="R151" s="363"/>
      <c r="S151" s="363"/>
      <c r="T151" s="363"/>
      <c r="U151" s="363"/>
      <c r="V151" s="363"/>
      <c r="W151" s="363"/>
      <c r="X151" s="363"/>
      <c r="Y151" s="363"/>
      <c r="Z151" s="363"/>
      <c r="AA151" s="363"/>
      <c r="AB151" s="363"/>
      <c r="AC151" s="363"/>
      <c r="AD151" s="363"/>
      <c r="AE151" s="363"/>
      <c r="AF151" s="363"/>
      <c r="AG151" s="363"/>
      <c r="AH151" s="363"/>
      <c r="AI151" s="363"/>
      <c r="AJ151" s="363"/>
      <c r="AK151" s="363"/>
      <c r="AL151" s="363"/>
      <c r="AM151" s="363"/>
      <c r="AN151" s="363"/>
      <c r="AO151" s="363"/>
      <c r="AP151" s="363"/>
      <c r="AQ151" s="363"/>
      <c r="AR151" s="363"/>
      <c r="AS151" s="363"/>
      <c r="AT151" s="363"/>
      <c r="AU151" s="363"/>
      <c r="AV151" s="363"/>
      <c r="AW151" s="363"/>
      <c r="AX151" s="363"/>
      <c r="AY151" s="363"/>
      <c r="AZ151" s="363"/>
      <c r="BA151" s="363"/>
      <c r="BB151" s="363"/>
      <c r="BC151" s="363"/>
      <c r="BD151" s="363"/>
      <c r="BE151" s="363"/>
      <c r="BF151" s="363"/>
      <c r="BG151" s="363"/>
      <c r="BH151" s="363"/>
      <c r="BI151" s="363"/>
      <c r="BJ151" s="363"/>
      <c r="BK151" s="363"/>
      <c r="BL151" s="364"/>
    </row>
    <row r="152" spans="1:65" ht="23.25" x14ac:dyDescent="0.35">
      <c r="A152" s="397"/>
      <c r="B152" s="88"/>
      <c r="C152" s="88"/>
      <c r="D152" s="88"/>
      <c r="E152" s="88"/>
      <c r="F152" s="371"/>
      <c r="G152" s="363" t="s">
        <v>183</v>
      </c>
      <c r="H152" s="363"/>
      <c r="I152" s="363"/>
      <c r="J152" s="363"/>
      <c r="K152" s="363"/>
      <c r="L152" s="363"/>
      <c r="M152" s="363"/>
      <c r="N152" s="363"/>
      <c r="O152" s="363"/>
      <c r="P152" s="363"/>
      <c r="Q152" s="363"/>
      <c r="R152" s="363"/>
      <c r="S152" s="363"/>
      <c r="T152" s="363"/>
      <c r="U152" s="363"/>
      <c r="V152" s="363"/>
      <c r="W152" s="363"/>
      <c r="X152" s="363"/>
      <c r="Y152" s="363"/>
      <c r="Z152" s="363"/>
      <c r="AA152" s="363"/>
      <c r="AB152" s="363"/>
      <c r="AC152" s="363"/>
      <c r="AD152" s="363"/>
      <c r="AE152" s="363"/>
      <c r="AF152" s="363"/>
      <c r="AG152" s="363"/>
      <c r="AH152" s="363"/>
      <c r="AI152" s="363"/>
      <c r="AJ152" s="363"/>
      <c r="AK152" s="363"/>
      <c r="AL152" s="363"/>
      <c r="AM152" s="363"/>
      <c r="AN152" s="363"/>
      <c r="AO152" s="363"/>
      <c r="AP152" s="363"/>
      <c r="AQ152" s="363"/>
      <c r="AR152" s="363"/>
      <c r="AS152" s="363"/>
      <c r="AT152" s="363"/>
      <c r="AU152" s="363"/>
      <c r="AV152" s="363"/>
      <c r="AW152" s="363"/>
      <c r="AX152" s="363"/>
      <c r="AY152" s="363"/>
      <c r="AZ152" s="363"/>
      <c r="BA152" s="363"/>
      <c r="BB152" s="363"/>
      <c r="BC152" s="363"/>
      <c r="BD152" s="363"/>
      <c r="BE152" s="363"/>
      <c r="BF152" s="363"/>
      <c r="BG152" s="363"/>
      <c r="BH152" s="363"/>
      <c r="BI152" s="363"/>
      <c r="BJ152" s="363"/>
      <c r="BK152" s="363"/>
      <c r="BL152" s="364"/>
    </row>
    <row r="153" spans="1:65" ht="23.25" x14ac:dyDescent="0.35">
      <c r="A153" s="397"/>
      <c r="B153" s="88"/>
      <c r="C153" s="88"/>
      <c r="D153" s="88"/>
      <c r="E153" s="88"/>
      <c r="F153" s="371"/>
      <c r="G153" s="489" t="s">
        <v>184</v>
      </c>
      <c r="H153" s="363"/>
      <c r="I153" s="363"/>
      <c r="J153" s="363"/>
      <c r="K153" s="363"/>
      <c r="L153" s="363"/>
      <c r="M153" s="363"/>
      <c r="N153" s="363"/>
      <c r="O153" s="363"/>
      <c r="P153" s="363"/>
      <c r="Q153" s="363"/>
      <c r="R153" s="363"/>
      <c r="S153" s="363"/>
      <c r="T153" s="363"/>
      <c r="U153" s="363"/>
      <c r="V153" s="363"/>
      <c r="W153" s="363"/>
      <c r="X153" s="363"/>
      <c r="Y153" s="363"/>
      <c r="Z153" s="363"/>
      <c r="AA153" s="363"/>
      <c r="AB153" s="363"/>
      <c r="AC153" s="363"/>
      <c r="AD153" s="363"/>
      <c r="AE153" s="363"/>
      <c r="AF153" s="363"/>
      <c r="AG153" s="363"/>
      <c r="AH153" s="363"/>
      <c r="AI153" s="363"/>
      <c r="AJ153" s="363"/>
      <c r="AK153" s="363"/>
      <c r="AL153" s="363"/>
      <c r="AM153" s="363"/>
      <c r="AN153" s="363"/>
      <c r="AO153" s="363"/>
      <c r="AP153" s="363"/>
      <c r="AQ153" s="363"/>
      <c r="AR153" s="363"/>
      <c r="AS153" s="363"/>
      <c r="AT153" s="363"/>
      <c r="AU153" s="363"/>
      <c r="AV153" s="363"/>
      <c r="AW153" s="363"/>
      <c r="AX153" s="363"/>
      <c r="AY153" s="363"/>
      <c r="AZ153" s="363"/>
      <c r="BA153" s="363"/>
      <c r="BB153" s="363"/>
      <c r="BC153" s="363"/>
      <c r="BD153" s="363"/>
      <c r="BE153" s="363"/>
      <c r="BF153" s="363"/>
      <c r="BG153" s="363"/>
      <c r="BH153" s="363"/>
      <c r="BI153" s="363"/>
      <c r="BJ153" s="363"/>
      <c r="BK153" s="363"/>
      <c r="BL153" s="364"/>
    </row>
    <row r="154" spans="1:65" ht="23.25" x14ac:dyDescent="0.35">
      <c r="A154" s="397"/>
      <c r="B154" s="88"/>
      <c r="C154" s="88"/>
      <c r="D154" s="88"/>
      <c r="E154" s="88"/>
      <c r="F154" s="371"/>
      <c r="G154" s="480"/>
      <c r="H154" s="480"/>
      <c r="I154" s="480"/>
      <c r="J154" s="480"/>
      <c r="K154" s="480"/>
      <c r="L154" s="480"/>
      <c r="M154" s="480"/>
      <c r="N154" s="480"/>
      <c r="O154" s="480"/>
      <c r="P154" s="480"/>
      <c r="Q154" s="480"/>
      <c r="R154" s="480"/>
      <c r="S154" s="480"/>
      <c r="T154" s="480"/>
      <c r="U154" s="480"/>
      <c r="V154" s="480"/>
      <c r="W154" s="480"/>
      <c r="X154" s="480"/>
      <c r="Y154" s="480"/>
      <c r="Z154" s="480"/>
      <c r="AA154" s="480"/>
      <c r="AB154" s="480"/>
      <c r="AC154" s="480"/>
      <c r="AD154" s="480"/>
      <c r="AE154" s="480"/>
      <c r="AF154" s="480"/>
      <c r="AG154" s="480"/>
      <c r="AH154" s="480"/>
      <c r="AI154" s="480"/>
      <c r="AJ154" s="480"/>
      <c r="AK154" s="480"/>
      <c r="AL154" s="480"/>
      <c r="AM154" s="480"/>
      <c r="AN154" s="480"/>
      <c r="AO154" s="480"/>
      <c r="AP154" s="480"/>
      <c r="AQ154" s="480"/>
      <c r="AR154" s="480"/>
      <c r="AS154" s="480"/>
      <c r="AT154" s="480"/>
      <c r="AU154" s="480"/>
      <c r="AV154" s="480"/>
      <c r="AW154" s="480"/>
      <c r="AX154" s="480"/>
      <c r="AY154" s="480"/>
      <c r="AZ154" s="480"/>
      <c r="BA154" s="480"/>
      <c r="BB154" s="480"/>
      <c r="BC154" s="480"/>
      <c r="BD154" s="480"/>
      <c r="BE154" s="480"/>
      <c r="BF154" s="480"/>
      <c r="BG154" s="480"/>
      <c r="BH154" s="480"/>
      <c r="BI154" s="480"/>
      <c r="BJ154" s="480"/>
      <c r="BK154" s="480"/>
      <c r="BL154" s="481"/>
    </row>
    <row r="155" spans="1:65" ht="20.25" x14ac:dyDescent="0.3">
      <c r="A155" s="486">
        <v>4</v>
      </c>
      <c r="B155" s="487"/>
      <c r="C155" s="487"/>
      <c r="D155" s="487"/>
      <c r="E155" s="487"/>
      <c r="F155" s="488"/>
      <c r="G155" s="363" t="s">
        <v>185</v>
      </c>
      <c r="H155" s="363"/>
      <c r="I155" s="363"/>
      <c r="J155" s="363"/>
      <c r="K155" s="363"/>
      <c r="L155" s="363"/>
      <c r="M155" s="363"/>
      <c r="N155" s="363"/>
      <c r="O155" s="363"/>
      <c r="P155" s="363"/>
      <c r="Q155" s="363"/>
      <c r="R155" s="363"/>
      <c r="S155" s="363"/>
      <c r="T155" s="363"/>
      <c r="U155" s="363"/>
      <c r="V155" s="363"/>
      <c r="W155" s="363"/>
      <c r="X155" s="363"/>
      <c r="Y155" s="363"/>
      <c r="Z155" s="363"/>
      <c r="AA155" s="363"/>
      <c r="AB155" s="363"/>
      <c r="AC155" s="363"/>
      <c r="AD155" s="363"/>
      <c r="AE155" s="363"/>
      <c r="AF155" s="363"/>
      <c r="AG155" s="363"/>
      <c r="AH155" s="363"/>
      <c r="AI155" s="363"/>
      <c r="AJ155" s="363"/>
      <c r="AK155" s="363"/>
      <c r="AL155" s="363"/>
      <c r="AM155" s="363"/>
      <c r="AN155" s="363"/>
      <c r="AO155" s="363"/>
      <c r="AP155" s="363"/>
      <c r="AQ155" s="363"/>
      <c r="AR155" s="363"/>
      <c r="AS155" s="363"/>
      <c r="AT155" s="363"/>
      <c r="AU155" s="363"/>
      <c r="AV155" s="363"/>
      <c r="AW155" s="363"/>
      <c r="AX155" s="363"/>
      <c r="AY155" s="363"/>
      <c r="AZ155" s="363"/>
      <c r="BA155" s="363"/>
      <c r="BB155" s="363"/>
      <c r="BC155" s="363"/>
      <c r="BD155" s="363"/>
      <c r="BE155" s="363"/>
      <c r="BF155" s="363"/>
      <c r="BG155" s="363"/>
      <c r="BH155" s="363"/>
      <c r="BI155" s="363"/>
      <c r="BJ155" s="363"/>
      <c r="BK155" s="363"/>
      <c r="BL155" s="364"/>
    </row>
    <row r="156" spans="1:65" ht="23.25" x14ac:dyDescent="0.35">
      <c r="A156" s="397"/>
      <c r="B156" s="88"/>
      <c r="C156" s="88"/>
      <c r="D156" s="88"/>
      <c r="E156" s="88"/>
      <c r="F156" s="371"/>
      <c r="G156" s="363" t="s">
        <v>186</v>
      </c>
      <c r="H156" s="363"/>
      <c r="I156" s="363"/>
      <c r="J156" s="363"/>
      <c r="K156" s="363"/>
      <c r="L156" s="363"/>
      <c r="M156" s="363"/>
      <c r="N156" s="363"/>
      <c r="O156" s="363"/>
      <c r="P156" s="363"/>
      <c r="Q156" s="363"/>
      <c r="R156" s="363"/>
      <c r="S156" s="363"/>
      <c r="T156" s="363"/>
      <c r="U156" s="363"/>
      <c r="V156" s="363"/>
      <c r="W156" s="363"/>
      <c r="X156" s="363"/>
      <c r="Y156" s="363"/>
      <c r="Z156" s="363"/>
      <c r="AA156" s="363"/>
      <c r="AB156" s="363"/>
      <c r="AC156" s="363"/>
      <c r="AD156" s="363"/>
      <c r="AE156" s="363"/>
      <c r="AF156" s="363"/>
      <c r="AG156" s="363"/>
      <c r="AH156" s="363"/>
      <c r="AI156" s="363"/>
      <c r="AJ156" s="363"/>
      <c r="AK156" s="363"/>
      <c r="AL156" s="363"/>
      <c r="AM156" s="363"/>
      <c r="AN156" s="363"/>
      <c r="AO156" s="363"/>
      <c r="AP156" s="363"/>
      <c r="AQ156" s="363"/>
      <c r="AR156" s="363"/>
      <c r="AS156" s="363"/>
      <c r="AT156" s="363"/>
      <c r="AU156" s="363"/>
      <c r="AV156" s="363"/>
      <c r="AW156" s="363"/>
      <c r="AX156" s="363"/>
      <c r="AY156" s="363"/>
      <c r="AZ156" s="363"/>
      <c r="BA156" s="363"/>
      <c r="BB156" s="363"/>
      <c r="BC156" s="363"/>
      <c r="BD156" s="363"/>
      <c r="BE156" s="363"/>
      <c r="BF156" s="363"/>
      <c r="BG156" s="363"/>
      <c r="BH156" s="363"/>
      <c r="BI156" s="363"/>
      <c r="BJ156" s="363"/>
      <c r="BK156" s="363"/>
      <c r="BL156" s="364"/>
    </row>
    <row r="157" spans="1:65" ht="23.25" x14ac:dyDescent="0.35">
      <c r="A157" s="397"/>
      <c r="B157" s="88"/>
      <c r="C157" s="88"/>
      <c r="D157" s="88"/>
      <c r="E157" s="88"/>
      <c r="F157" s="371"/>
      <c r="G157" s="363" t="s">
        <v>187</v>
      </c>
      <c r="H157" s="363"/>
      <c r="I157" s="363"/>
      <c r="J157" s="363"/>
      <c r="K157" s="363"/>
      <c r="L157" s="363"/>
      <c r="M157" s="363"/>
      <c r="N157" s="363"/>
      <c r="O157" s="363"/>
      <c r="P157" s="363"/>
      <c r="Q157" s="363"/>
      <c r="R157" s="363"/>
      <c r="S157" s="363"/>
      <c r="T157" s="363"/>
      <c r="U157" s="363"/>
      <c r="V157" s="363"/>
      <c r="W157" s="363"/>
      <c r="X157" s="363"/>
      <c r="Y157" s="363"/>
      <c r="Z157" s="363"/>
      <c r="AA157" s="363"/>
      <c r="AB157" s="363"/>
      <c r="AC157" s="363"/>
      <c r="AD157" s="363"/>
      <c r="AE157" s="363"/>
      <c r="AF157" s="363"/>
      <c r="AG157" s="363"/>
      <c r="AH157" s="363"/>
      <c r="AI157" s="363"/>
      <c r="AJ157" s="363"/>
      <c r="AK157" s="363"/>
      <c r="AL157" s="363"/>
      <c r="AM157" s="363"/>
      <c r="AN157" s="363"/>
      <c r="AO157" s="363"/>
      <c r="AP157" s="363"/>
      <c r="AQ157" s="363"/>
      <c r="AR157" s="363"/>
      <c r="AS157" s="363"/>
      <c r="AT157" s="363"/>
      <c r="AU157" s="363"/>
      <c r="AV157" s="363"/>
      <c r="AW157" s="363"/>
      <c r="AX157" s="363"/>
      <c r="AY157" s="363"/>
      <c r="AZ157" s="363"/>
      <c r="BA157" s="363"/>
      <c r="BB157" s="363"/>
      <c r="BC157" s="363"/>
      <c r="BD157" s="363"/>
      <c r="BE157" s="363"/>
      <c r="BF157" s="363"/>
      <c r="BG157" s="363"/>
      <c r="BH157" s="363"/>
      <c r="BI157" s="363"/>
      <c r="BJ157" s="363"/>
      <c r="BK157" s="363"/>
      <c r="BL157" s="363"/>
      <c r="BM157" s="77"/>
    </row>
    <row r="158" spans="1:65" ht="23.25" x14ac:dyDescent="0.35">
      <c r="A158" s="397"/>
      <c r="B158" s="88"/>
      <c r="C158" s="88"/>
      <c r="D158" s="88"/>
      <c r="E158" s="88"/>
      <c r="F158" s="371"/>
      <c r="G158" s="363"/>
      <c r="H158" s="363"/>
      <c r="I158" s="363"/>
      <c r="J158" s="363"/>
      <c r="K158" s="363"/>
      <c r="L158" s="363"/>
      <c r="M158" s="363"/>
      <c r="N158" s="363"/>
      <c r="O158" s="363"/>
      <c r="P158" s="363"/>
      <c r="Q158" s="363"/>
      <c r="R158" s="363"/>
      <c r="S158" s="363"/>
      <c r="T158" s="363"/>
      <c r="U158" s="363"/>
      <c r="V158" s="363"/>
      <c r="W158" s="363"/>
      <c r="X158" s="363"/>
      <c r="Y158" s="363"/>
      <c r="Z158" s="363"/>
      <c r="AA158" s="363"/>
      <c r="AB158" s="363"/>
      <c r="AC158" s="363"/>
      <c r="AD158" s="363"/>
      <c r="AE158" s="363"/>
      <c r="AF158" s="363"/>
      <c r="AG158" s="363"/>
      <c r="AH158" s="363"/>
      <c r="AI158" s="363"/>
      <c r="AJ158" s="363"/>
      <c r="AK158" s="363"/>
      <c r="AL158" s="363"/>
      <c r="AM158" s="363"/>
      <c r="AN158" s="363"/>
      <c r="AO158" s="363"/>
      <c r="AP158" s="363"/>
      <c r="AQ158" s="363"/>
      <c r="AR158" s="363"/>
      <c r="AS158" s="363"/>
      <c r="AT158" s="363"/>
      <c r="AU158" s="363"/>
      <c r="AV158" s="363"/>
      <c r="AW158" s="363"/>
      <c r="AX158" s="363"/>
      <c r="AY158" s="363"/>
      <c r="AZ158" s="363"/>
      <c r="BA158" s="363"/>
      <c r="BB158" s="363"/>
      <c r="BC158" s="363"/>
      <c r="BD158" s="363"/>
      <c r="BE158" s="363"/>
      <c r="BF158" s="363"/>
      <c r="BG158" s="363"/>
      <c r="BH158" s="363"/>
      <c r="BI158" s="363"/>
      <c r="BJ158" s="363"/>
      <c r="BK158" s="363"/>
      <c r="BL158" s="363"/>
      <c r="BM158" s="77"/>
    </row>
    <row r="159" spans="1:65" ht="23.25" x14ac:dyDescent="0.35">
      <c r="A159" s="397">
        <v>5</v>
      </c>
      <c r="B159" s="88"/>
      <c r="C159" s="88"/>
      <c r="D159" s="88"/>
      <c r="E159" s="88"/>
      <c r="F159" s="371"/>
      <c r="G159" s="363" t="s">
        <v>271</v>
      </c>
      <c r="H159" s="363"/>
      <c r="I159" s="363"/>
      <c r="J159" s="363"/>
      <c r="K159" s="363"/>
      <c r="L159" s="363"/>
      <c r="M159" s="363"/>
      <c r="N159" s="363"/>
      <c r="O159" s="363"/>
      <c r="P159" s="363"/>
      <c r="Q159" s="363"/>
      <c r="R159" s="363"/>
      <c r="S159" s="363"/>
      <c r="T159" s="363"/>
      <c r="U159" s="363"/>
      <c r="V159" s="363"/>
      <c r="W159" s="363"/>
      <c r="X159" s="363"/>
      <c r="Y159" s="363"/>
      <c r="Z159" s="363"/>
      <c r="AA159" s="363"/>
      <c r="AB159" s="363"/>
      <c r="AC159" s="363"/>
      <c r="AD159" s="363"/>
      <c r="AE159" s="363"/>
      <c r="AF159" s="363"/>
      <c r="AG159" s="363"/>
      <c r="AH159" s="363"/>
      <c r="AI159" s="363"/>
      <c r="AJ159" s="363"/>
      <c r="AK159" s="363"/>
      <c r="AL159" s="363"/>
      <c r="AM159" s="363"/>
      <c r="AN159" s="363"/>
      <c r="AO159" s="363"/>
      <c r="AP159" s="363"/>
      <c r="AQ159" s="363"/>
      <c r="AR159" s="363"/>
      <c r="AS159" s="363"/>
      <c r="AT159" s="363"/>
      <c r="AU159" s="363"/>
      <c r="AV159" s="363"/>
      <c r="AW159" s="363"/>
      <c r="AX159" s="363"/>
      <c r="AY159" s="363"/>
      <c r="AZ159" s="363"/>
      <c r="BA159" s="363"/>
      <c r="BB159" s="363"/>
      <c r="BC159" s="363"/>
      <c r="BD159" s="363"/>
      <c r="BE159" s="363"/>
      <c r="BF159" s="363"/>
      <c r="BG159" s="363"/>
      <c r="BH159" s="363"/>
      <c r="BI159" s="363"/>
      <c r="BJ159" s="363"/>
      <c r="BK159" s="363"/>
      <c r="BL159" s="363"/>
      <c r="BM159" s="77"/>
    </row>
    <row r="160" spans="1:65" ht="23.25" x14ac:dyDescent="0.35">
      <c r="A160" s="397"/>
      <c r="B160" s="88"/>
      <c r="C160" s="88"/>
      <c r="D160" s="88"/>
      <c r="E160" s="88"/>
      <c r="F160" s="371"/>
      <c r="G160" s="490" t="s">
        <v>272</v>
      </c>
      <c r="H160" s="491"/>
      <c r="I160" s="491"/>
      <c r="J160" s="491"/>
      <c r="K160" s="491"/>
      <c r="L160" s="491"/>
      <c r="M160" s="491"/>
      <c r="N160" s="491"/>
      <c r="O160" s="491"/>
      <c r="P160" s="491"/>
      <c r="Q160" s="491"/>
      <c r="R160" s="491"/>
      <c r="S160" s="491"/>
      <c r="T160" s="491"/>
      <c r="U160" s="491"/>
      <c r="V160" s="491"/>
      <c r="W160" s="491"/>
      <c r="X160" s="491"/>
      <c r="Y160" s="491"/>
      <c r="Z160" s="491"/>
      <c r="AA160" s="491"/>
      <c r="AB160" s="491"/>
      <c r="AC160" s="491"/>
      <c r="AD160" s="491"/>
      <c r="AE160" s="491"/>
      <c r="AF160" s="491"/>
      <c r="AG160" s="491"/>
      <c r="AH160" s="491"/>
      <c r="AI160" s="491"/>
      <c r="AJ160" s="491"/>
      <c r="AK160" s="491"/>
      <c r="AL160" s="491"/>
      <c r="AM160" s="491"/>
      <c r="AN160" s="491"/>
      <c r="AO160" s="491"/>
      <c r="AP160" s="491"/>
      <c r="AQ160" s="491"/>
      <c r="AR160" s="491"/>
      <c r="AS160" s="491"/>
      <c r="AT160" s="491"/>
      <c r="AU160" s="491"/>
      <c r="AV160" s="491"/>
      <c r="AW160" s="491"/>
      <c r="AX160" s="491"/>
      <c r="AY160" s="491"/>
      <c r="AZ160" s="491"/>
      <c r="BA160" s="491"/>
      <c r="BB160" s="491"/>
      <c r="BC160" s="491"/>
      <c r="BD160" s="491"/>
      <c r="BE160" s="491"/>
      <c r="BF160" s="491"/>
      <c r="BG160" s="491"/>
      <c r="BH160" s="491"/>
      <c r="BI160" s="491"/>
      <c r="BJ160" s="491"/>
      <c r="BK160" s="491"/>
      <c r="BL160" s="491"/>
      <c r="BM160" s="77"/>
    </row>
    <row r="161" spans="1:104" ht="23.25" x14ac:dyDescent="0.35">
      <c r="A161" s="397"/>
      <c r="B161" s="88"/>
      <c r="C161" s="88"/>
      <c r="D161" s="88"/>
      <c r="E161" s="88"/>
      <c r="F161" s="371"/>
      <c r="G161" s="490" t="s">
        <v>273</v>
      </c>
      <c r="H161" s="491"/>
      <c r="I161" s="491"/>
      <c r="J161" s="491"/>
      <c r="K161" s="491"/>
      <c r="L161" s="491"/>
      <c r="M161" s="491"/>
      <c r="N161" s="491"/>
      <c r="O161" s="491"/>
      <c r="P161" s="491"/>
      <c r="Q161" s="491"/>
      <c r="R161" s="491"/>
      <c r="S161" s="491"/>
      <c r="T161" s="491"/>
      <c r="U161" s="491"/>
      <c r="V161" s="491"/>
      <c r="W161" s="491"/>
      <c r="X161" s="491"/>
      <c r="Y161" s="491"/>
      <c r="Z161" s="491"/>
      <c r="AA161" s="491"/>
      <c r="AB161" s="491"/>
      <c r="AC161" s="491"/>
      <c r="AD161" s="491"/>
      <c r="AE161" s="491"/>
      <c r="AF161" s="491"/>
      <c r="AG161" s="491"/>
      <c r="AH161" s="491"/>
      <c r="AI161" s="491"/>
      <c r="AJ161" s="491"/>
      <c r="AK161" s="491"/>
      <c r="AL161" s="491"/>
      <c r="AM161" s="491"/>
      <c r="AN161" s="491"/>
      <c r="AO161" s="491"/>
      <c r="AP161" s="491"/>
      <c r="AQ161" s="491"/>
      <c r="AR161" s="491"/>
      <c r="AS161" s="491"/>
      <c r="AT161" s="491"/>
      <c r="AU161" s="491"/>
      <c r="AV161" s="491"/>
      <c r="AW161" s="491"/>
      <c r="AX161" s="491"/>
      <c r="AY161" s="491"/>
      <c r="AZ161" s="491"/>
      <c r="BA161" s="491"/>
      <c r="BB161" s="491"/>
      <c r="BC161" s="491"/>
      <c r="BD161" s="491"/>
      <c r="BE161" s="491"/>
      <c r="BF161" s="491"/>
      <c r="BG161" s="491"/>
      <c r="BH161" s="491"/>
      <c r="BI161" s="491"/>
      <c r="BJ161" s="491"/>
      <c r="BK161" s="491"/>
      <c r="BL161" s="491"/>
      <c r="BM161" s="77"/>
    </row>
    <row r="162" spans="1:104" ht="23.25" x14ac:dyDescent="0.35">
      <c r="A162" s="397"/>
      <c r="B162" s="88"/>
      <c r="C162" s="88"/>
      <c r="D162" s="88"/>
      <c r="E162" s="88"/>
      <c r="F162" s="371"/>
      <c r="G162" s="490" t="s">
        <v>274</v>
      </c>
      <c r="H162" s="491"/>
      <c r="I162" s="491"/>
      <c r="J162" s="491"/>
      <c r="K162" s="491"/>
      <c r="L162" s="491"/>
      <c r="M162" s="491"/>
      <c r="N162" s="491"/>
      <c r="O162" s="491"/>
      <c r="P162" s="491"/>
      <c r="Q162" s="491"/>
      <c r="R162" s="491"/>
      <c r="S162" s="491"/>
      <c r="T162" s="491"/>
      <c r="U162" s="491"/>
      <c r="V162" s="491"/>
      <c r="W162" s="491"/>
      <c r="X162" s="491"/>
      <c r="Y162" s="491"/>
      <c r="Z162" s="491"/>
      <c r="AA162" s="491"/>
      <c r="AB162" s="491"/>
      <c r="AC162" s="491"/>
      <c r="AD162" s="491"/>
      <c r="AE162" s="491"/>
      <c r="AF162" s="491"/>
      <c r="AG162" s="491"/>
      <c r="AH162" s="491"/>
      <c r="AI162" s="491"/>
      <c r="AJ162" s="491"/>
      <c r="AK162" s="491"/>
      <c r="AL162" s="491"/>
      <c r="AM162" s="491"/>
      <c r="AN162" s="491"/>
      <c r="AO162" s="491"/>
      <c r="AP162" s="491"/>
      <c r="AQ162" s="491"/>
      <c r="AR162" s="491"/>
      <c r="AS162" s="491"/>
      <c r="AT162" s="491"/>
      <c r="AU162" s="491"/>
      <c r="AV162" s="491"/>
      <c r="AW162" s="491"/>
      <c r="AX162" s="491"/>
      <c r="AY162" s="491"/>
      <c r="AZ162" s="491"/>
      <c r="BA162" s="491"/>
      <c r="BB162" s="491"/>
      <c r="BC162" s="491"/>
      <c r="BD162" s="491"/>
      <c r="BE162" s="491"/>
      <c r="BF162" s="491"/>
      <c r="BG162" s="491"/>
      <c r="BH162" s="491"/>
      <c r="BI162" s="491"/>
      <c r="BJ162" s="491"/>
      <c r="BK162" s="491"/>
      <c r="BL162" s="491"/>
      <c r="BM162" s="77"/>
    </row>
    <row r="163" spans="1:104" ht="32.25" customHeight="1" x14ac:dyDescent="0.35">
      <c r="A163" s="397"/>
      <c r="B163" s="88"/>
      <c r="C163" s="88"/>
      <c r="D163" s="88"/>
      <c r="E163" s="88"/>
      <c r="F163" s="371"/>
      <c r="G163" s="71"/>
      <c r="I163" s="69"/>
      <c r="J163" s="69"/>
      <c r="K163" s="69"/>
      <c r="L163" s="69"/>
      <c r="M163" s="69"/>
      <c r="N163" s="69"/>
      <c r="O163" s="382" t="s">
        <v>275</v>
      </c>
      <c r="P163" s="382"/>
      <c r="Q163" s="382"/>
      <c r="R163" s="382"/>
      <c r="S163" s="382"/>
      <c r="T163" s="382"/>
      <c r="U163" s="382"/>
      <c r="V163" s="382"/>
      <c r="W163" s="382"/>
      <c r="X163" s="382"/>
      <c r="Y163" s="382"/>
      <c r="Z163" s="382"/>
      <c r="AA163" s="382"/>
      <c r="AB163" s="382"/>
      <c r="AC163" s="382"/>
      <c r="AD163" s="382"/>
      <c r="AE163" s="382" t="s">
        <v>276</v>
      </c>
      <c r="AF163" s="382"/>
      <c r="AG163" s="382"/>
      <c r="AH163" s="382"/>
      <c r="AI163" s="382"/>
      <c r="AJ163" s="382"/>
      <c r="AK163" s="382"/>
      <c r="AL163" s="382"/>
      <c r="AM163" s="72" t="s">
        <v>277</v>
      </c>
      <c r="AN163" s="72"/>
      <c r="AO163" s="72"/>
      <c r="AP163" s="72"/>
      <c r="AQ163" s="72"/>
      <c r="AR163" s="72"/>
      <c r="AS163" s="72"/>
      <c r="AT163" s="72"/>
      <c r="AU163" s="72"/>
      <c r="AV163" s="72"/>
      <c r="BC163" s="69"/>
      <c r="BD163" s="69"/>
      <c r="BE163" s="69"/>
      <c r="BF163" s="69"/>
      <c r="BG163" s="69"/>
      <c r="BH163" s="69"/>
      <c r="BI163" s="69"/>
      <c r="BJ163" s="69"/>
      <c r="BK163" s="69"/>
      <c r="BL163" s="69"/>
      <c r="BM163" s="77"/>
    </row>
    <row r="164" spans="1:104" ht="23.25" x14ac:dyDescent="0.35">
      <c r="A164" s="397"/>
      <c r="B164" s="88"/>
      <c r="C164" s="88"/>
      <c r="D164" s="88"/>
      <c r="E164" s="88"/>
      <c r="F164" s="371"/>
      <c r="G164" s="71"/>
      <c r="H164" s="69"/>
      <c r="I164" s="69"/>
      <c r="J164" s="69"/>
      <c r="K164" s="69"/>
      <c r="L164" s="69"/>
      <c r="M164" s="69"/>
      <c r="N164" s="69"/>
      <c r="O164" s="382" t="s">
        <v>278</v>
      </c>
      <c r="P164" s="382"/>
      <c r="Q164" s="382"/>
      <c r="R164" s="382"/>
      <c r="S164" s="382"/>
      <c r="T164" s="382"/>
      <c r="U164" s="382"/>
      <c r="V164" s="382"/>
      <c r="W164" s="382"/>
      <c r="X164" s="382"/>
      <c r="Y164" s="382"/>
      <c r="Z164" s="382"/>
      <c r="AA164" s="382"/>
      <c r="AB164" s="382"/>
      <c r="AC164" s="382"/>
      <c r="AD164" s="382"/>
      <c r="AE164" s="382">
        <v>2.2000000000000002</v>
      </c>
      <c r="AF164" s="382"/>
      <c r="AG164" s="382"/>
      <c r="AH164" s="382"/>
      <c r="AI164" s="382"/>
      <c r="AJ164" s="382"/>
      <c r="AK164" s="382"/>
      <c r="AL164" s="382"/>
      <c r="AM164" s="382">
        <v>1.9</v>
      </c>
      <c r="AN164" s="382"/>
      <c r="AO164" s="382"/>
      <c r="AP164" s="382"/>
      <c r="AQ164" s="382"/>
      <c r="AR164" s="382"/>
      <c r="AS164" s="382"/>
      <c r="AT164" s="382"/>
      <c r="AU164" s="382"/>
      <c r="AV164" s="382"/>
      <c r="BC164" s="69"/>
      <c r="BD164" s="69"/>
      <c r="BE164" s="69"/>
      <c r="BF164" s="69"/>
      <c r="BG164" s="69"/>
      <c r="BH164" s="69"/>
      <c r="BI164" s="69"/>
      <c r="BJ164" s="69"/>
      <c r="BK164" s="69"/>
      <c r="BL164" s="69"/>
      <c r="BM164" s="77"/>
    </row>
    <row r="165" spans="1:104" ht="23.25" x14ac:dyDescent="0.35">
      <c r="A165" s="397"/>
      <c r="B165" s="88"/>
      <c r="C165" s="88"/>
      <c r="D165" s="88"/>
      <c r="E165" s="88"/>
      <c r="F165" s="371"/>
      <c r="G165" s="71"/>
      <c r="H165" s="69"/>
      <c r="I165" s="69"/>
      <c r="J165" s="69"/>
      <c r="K165" s="69"/>
      <c r="L165" s="69"/>
      <c r="M165" s="69"/>
      <c r="N165" s="69"/>
      <c r="O165" s="382" t="s">
        <v>279</v>
      </c>
      <c r="P165" s="382"/>
      <c r="Q165" s="382"/>
      <c r="R165" s="382"/>
      <c r="S165" s="382"/>
      <c r="T165" s="382"/>
      <c r="U165" s="382"/>
      <c r="V165" s="382"/>
      <c r="W165" s="382"/>
      <c r="X165" s="382"/>
      <c r="Y165" s="382"/>
      <c r="Z165" s="382"/>
      <c r="AA165" s="382"/>
      <c r="AB165" s="382"/>
      <c r="AC165" s="382"/>
      <c r="AD165" s="382"/>
      <c r="AE165" s="382">
        <v>1.7</v>
      </c>
      <c r="AF165" s="382"/>
      <c r="AG165" s="382"/>
      <c r="AH165" s="382"/>
      <c r="AI165" s="382"/>
      <c r="AJ165" s="382"/>
      <c r="AK165" s="382"/>
      <c r="AL165" s="382"/>
      <c r="AM165" s="382">
        <v>1.5</v>
      </c>
      <c r="AN165" s="382"/>
      <c r="AO165" s="382"/>
      <c r="AP165" s="382"/>
      <c r="AQ165" s="382"/>
      <c r="AR165" s="382"/>
      <c r="AS165" s="382"/>
      <c r="AT165" s="382"/>
      <c r="AU165" s="382"/>
      <c r="AV165" s="382"/>
      <c r="AW165" s="69"/>
      <c r="AX165" s="69"/>
      <c r="AY165" s="69"/>
      <c r="AZ165" s="69"/>
      <c r="BA165" s="69"/>
      <c r="BB165" s="69"/>
      <c r="BC165" s="69"/>
      <c r="BD165" s="69"/>
      <c r="BE165" s="69"/>
      <c r="BF165" s="69"/>
      <c r="BG165" s="69"/>
      <c r="BH165" s="69"/>
      <c r="BI165" s="69"/>
      <c r="BJ165" s="69"/>
      <c r="BK165" s="69"/>
      <c r="BL165" s="69"/>
      <c r="BM165" s="77"/>
    </row>
    <row r="166" spans="1:104" ht="23.25" x14ac:dyDescent="0.35">
      <c r="A166" s="397"/>
      <c r="B166" s="88"/>
      <c r="C166" s="88"/>
      <c r="D166" s="88"/>
      <c r="E166" s="88"/>
      <c r="F166" s="371"/>
      <c r="G166" s="71"/>
      <c r="H166" s="69"/>
      <c r="I166" s="69"/>
      <c r="J166" s="69"/>
      <c r="K166" s="69"/>
      <c r="L166" s="69"/>
      <c r="M166" s="69"/>
      <c r="N166" s="69"/>
      <c r="O166" s="382" t="s">
        <v>280</v>
      </c>
      <c r="P166" s="382"/>
      <c r="Q166" s="382"/>
      <c r="R166" s="382"/>
      <c r="S166" s="382"/>
      <c r="T166" s="382"/>
      <c r="U166" s="382"/>
      <c r="V166" s="382"/>
      <c r="W166" s="382"/>
      <c r="X166" s="382"/>
      <c r="Y166" s="382"/>
      <c r="Z166" s="382"/>
      <c r="AA166" s="382"/>
      <c r="AB166" s="382"/>
      <c r="AC166" s="382"/>
      <c r="AD166" s="382"/>
      <c r="AE166" s="382">
        <v>2.2999999999999998</v>
      </c>
      <c r="AF166" s="382"/>
      <c r="AG166" s="382"/>
      <c r="AH166" s="382"/>
      <c r="AI166" s="382"/>
      <c r="AJ166" s="382"/>
      <c r="AK166" s="382"/>
      <c r="AL166" s="382"/>
      <c r="AM166" s="382">
        <v>1.1000000000000001</v>
      </c>
      <c r="AN166" s="382"/>
      <c r="AO166" s="382"/>
      <c r="AP166" s="382"/>
      <c r="AQ166" s="382"/>
      <c r="AR166" s="382"/>
      <c r="AS166" s="382"/>
      <c r="AT166" s="382"/>
      <c r="AU166" s="382"/>
      <c r="AV166" s="382"/>
      <c r="AW166" s="69"/>
      <c r="AX166" s="69"/>
      <c r="AY166" s="69"/>
      <c r="AZ166" s="69"/>
      <c r="BA166" s="69"/>
      <c r="BB166" s="69"/>
      <c r="BC166" s="69"/>
      <c r="BD166" s="69"/>
      <c r="BE166" s="69"/>
      <c r="BF166" s="69"/>
      <c r="BG166" s="69"/>
      <c r="BH166" s="69"/>
      <c r="BI166" s="69"/>
      <c r="BJ166" s="69"/>
      <c r="BK166" s="69"/>
      <c r="BL166" s="69"/>
      <c r="BM166" s="77"/>
    </row>
    <row r="167" spans="1:104" ht="24" thickBot="1" x14ac:dyDescent="0.4">
      <c r="A167" s="401"/>
      <c r="B167" s="402"/>
      <c r="C167" s="402"/>
      <c r="D167" s="402"/>
      <c r="E167" s="402"/>
      <c r="F167" s="403"/>
      <c r="G167" s="78" t="s">
        <v>281</v>
      </c>
      <c r="H167" s="69"/>
      <c r="I167" s="69"/>
      <c r="J167" s="69"/>
      <c r="K167" s="69"/>
      <c r="L167" s="69"/>
      <c r="M167" s="69"/>
      <c r="N167" s="6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0"/>
      <c r="AX167" s="70"/>
      <c r="AY167" s="69"/>
      <c r="AZ167" s="69"/>
      <c r="BA167" s="69"/>
      <c r="BB167" s="69"/>
      <c r="BC167" s="69"/>
      <c r="BD167" s="69"/>
      <c r="BE167" s="69"/>
      <c r="BF167" s="69"/>
      <c r="BG167" s="69"/>
      <c r="BH167" s="69"/>
      <c r="BI167" s="69"/>
      <c r="BJ167" s="69"/>
      <c r="BK167" s="69"/>
      <c r="BL167" s="69"/>
      <c r="BM167" s="77"/>
    </row>
    <row r="168" spans="1:104" ht="16.5" thickTop="1" x14ac:dyDescent="0.25">
      <c r="A168" s="492"/>
      <c r="B168" s="492"/>
      <c r="C168" s="492"/>
      <c r="D168" s="492"/>
      <c r="E168" s="492"/>
      <c r="F168" s="492"/>
      <c r="G168" s="492"/>
      <c r="H168" s="492"/>
      <c r="I168" s="492"/>
      <c r="J168" s="492"/>
      <c r="K168" s="492"/>
      <c r="L168" s="492"/>
      <c r="M168" s="492"/>
      <c r="N168" s="492"/>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c r="AN168" s="107"/>
      <c r="AO168" s="107"/>
      <c r="AP168" s="107"/>
      <c r="AQ168" s="107"/>
      <c r="AR168" s="107"/>
      <c r="AS168" s="107"/>
      <c r="AT168" s="107"/>
      <c r="AU168" s="107"/>
      <c r="AV168" s="107"/>
      <c r="AW168" s="107"/>
      <c r="AX168" s="107"/>
      <c r="AY168" s="492"/>
      <c r="AZ168" s="492"/>
      <c r="BA168" s="492"/>
      <c r="BB168" s="492"/>
      <c r="BC168" s="492"/>
      <c r="BD168" s="492"/>
      <c r="BE168" s="492"/>
      <c r="BF168" s="492"/>
      <c r="BG168" s="492"/>
      <c r="BH168" s="492"/>
      <c r="BI168" s="492"/>
      <c r="BJ168" s="492"/>
      <c r="BK168" s="492"/>
      <c r="BL168" s="492"/>
    </row>
    <row r="169" spans="1:104" ht="16.5" thickBot="1" x14ac:dyDescent="0.3">
      <c r="A169" s="493"/>
      <c r="B169" s="493"/>
      <c r="C169" s="493"/>
      <c r="D169" s="493"/>
      <c r="E169" s="493"/>
      <c r="F169" s="493"/>
      <c r="G169" s="493"/>
      <c r="H169" s="493"/>
      <c r="I169" s="493"/>
      <c r="J169" s="493"/>
      <c r="K169" s="493"/>
      <c r="L169" s="493"/>
      <c r="M169" s="493"/>
      <c r="N169" s="493"/>
      <c r="O169" s="493"/>
      <c r="P169" s="493"/>
      <c r="Q169" s="493"/>
      <c r="R169" s="493"/>
      <c r="S169" s="493"/>
      <c r="T169" s="493"/>
      <c r="U169" s="493"/>
      <c r="V169" s="493"/>
      <c r="W169" s="493"/>
      <c r="X169" s="493"/>
      <c r="Y169" s="493"/>
      <c r="Z169" s="493"/>
      <c r="AA169" s="493"/>
      <c r="AB169" s="493"/>
      <c r="AC169" s="493"/>
      <c r="AD169" s="493"/>
      <c r="AE169" s="493"/>
      <c r="AF169" s="493"/>
      <c r="AG169" s="493"/>
      <c r="AH169" s="493"/>
      <c r="AI169" s="493"/>
      <c r="AJ169" s="493"/>
      <c r="AK169" s="493"/>
      <c r="AL169" s="493"/>
      <c r="AM169" s="493"/>
      <c r="AN169" s="493"/>
      <c r="AO169" s="493"/>
      <c r="AP169" s="493"/>
      <c r="AQ169" s="493"/>
      <c r="AR169" s="493"/>
      <c r="AS169" s="493"/>
      <c r="AT169" s="493"/>
      <c r="AU169" s="493"/>
      <c r="AV169" s="493"/>
      <c r="AW169" s="493"/>
      <c r="AX169" s="493"/>
      <c r="AY169" s="493"/>
      <c r="AZ169" s="493"/>
      <c r="BA169" s="493"/>
      <c r="BB169" s="493"/>
      <c r="BC169" s="493"/>
      <c r="BD169" s="493"/>
      <c r="BE169" s="493"/>
      <c r="BF169" s="493"/>
      <c r="BG169" s="493"/>
      <c r="BH169" s="493"/>
      <c r="BI169" s="493"/>
      <c r="BJ169" s="493"/>
      <c r="BK169" s="493"/>
      <c r="BL169" s="493"/>
    </row>
    <row r="170" spans="1:104" ht="46.5" thickTop="1" x14ac:dyDescent="0.65">
      <c r="A170" s="494" t="s">
        <v>188</v>
      </c>
      <c r="B170" s="495"/>
      <c r="C170" s="495"/>
      <c r="D170" s="495"/>
      <c r="E170" s="495"/>
      <c r="F170" s="495"/>
      <c r="G170" s="495"/>
      <c r="H170" s="495"/>
      <c r="I170" s="495"/>
      <c r="J170" s="495"/>
      <c r="K170" s="495"/>
      <c r="L170" s="495"/>
      <c r="M170" s="495"/>
      <c r="N170" s="495"/>
      <c r="O170" s="495"/>
      <c r="P170" s="495"/>
      <c r="Q170" s="495"/>
      <c r="R170" s="495"/>
      <c r="S170" s="495"/>
      <c r="T170" s="495"/>
      <c r="U170" s="495"/>
      <c r="V170" s="495"/>
      <c r="W170" s="495"/>
      <c r="X170" s="495"/>
      <c r="Y170" s="495"/>
      <c r="Z170" s="495"/>
      <c r="AA170" s="495"/>
      <c r="AB170" s="495"/>
      <c r="AC170" s="495"/>
      <c r="AD170" s="495"/>
      <c r="AE170" s="495"/>
      <c r="AF170" s="495"/>
      <c r="AG170" s="495"/>
      <c r="AH170" s="495"/>
      <c r="AI170" s="495"/>
      <c r="AJ170" s="495"/>
      <c r="AK170" s="495"/>
      <c r="AL170" s="495"/>
      <c r="AM170" s="495"/>
      <c r="AN170" s="495"/>
      <c r="AO170" s="495"/>
      <c r="AP170" s="495"/>
      <c r="AQ170" s="495"/>
      <c r="AR170" s="495"/>
      <c r="AS170" s="495"/>
      <c r="AT170" s="495"/>
      <c r="AU170" s="495"/>
      <c r="AV170" s="495"/>
      <c r="AW170" s="495"/>
      <c r="AX170" s="495"/>
      <c r="AY170" s="495"/>
      <c r="AZ170" s="495"/>
      <c r="BA170" s="495"/>
      <c r="BB170" s="495"/>
      <c r="BC170" s="495"/>
      <c r="BD170" s="496"/>
      <c r="BE170" s="497"/>
      <c r="BF170" s="107"/>
      <c r="BG170" s="107"/>
      <c r="BH170" s="107"/>
      <c r="BI170" s="107"/>
      <c r="BJ170" s="107"/>
      <c r="BK170" s="107"/>
      <c r="BL170" s="107"/>
    </row>
    <row r="171" spans="1:104" s="58" customFormat="1" ht="23.25" x14ac:dyDescent="0.35">
      <c r="A171" s="400" t="s">
        <v>72</v>
      </c>
      <c r="B171" s="398"/>
      <c r="C171" s="398"/>
      <c r="D171" s="398"/>
      <c r="E171" s="398"/>
      <c r="F171" s="398"/>
      <c r="G171" s="398" t="s">
        <v>189</v>
      </c>
      <c r="H171" s="398"/>
      <c r="I171" s="398"/>
      <c r="J171" s="398"/>
      <c r="K171" s="398"/>
      <c r="L171" s="398"/>
      <c r="M171" s="398"/>
      <c r="N171" s="398"/>
      <c r="O171" s="398"/>
      <c r="P171" s="398"/>
      <c r="Q171" s="398"/>
      <c r="R171" s="398"/>
      <c r="S171" s="398"/>
      <c r="T171" s="398"/>
      <c r="U171" s="398"/>
      <c r="V171" s="398"/>
      <c r="W171" s="398"/>
      <c r="X171" s="398"/>
      <c r="Y171" s="398"/>
      <c r="Z171" s="398"/>
      <c r="AA171" s="398"/>
      <c r="AB171" s="398"/>
      <c r="AC171" s="398"/>
      <c r="AD171" s="398"/>
      <c r="AE171" s="398"/>
      <c r="AF171" s="398"/>
      <c r="AG171" s="398" t="s">
        <v>190</v>
      </c>
      <c r="AH171" s="398"/>
      <c r="AI171" s="398"/>
      <c r="AJ171" s="398"/>
      <c r="AK171" s="398"/>
      <c r="AL171" s="398"/>
      <c r="AM171" s="398"/>
      <c r="AN171" s="398"/>
      <c r="AO171" s="398"/>
      <c r="AP171" s="398"/>
      <c r="AQ171" s="398"/>
      <c r="AR171" s="398"/>
      <c r="AS171" s="398"/>
      <c r="AT171" s="398"/>
      <c r="AU171" s="398"/>
      <c r="AV171" s="398"/>
      <c r="AW171" s="398"/>
      <c r="AX171" s="398"/>
      <c r="AY171" s="398"/>
      <c r="AZ171" s="398"/>
      <c r="BA171" s="398"/>
      <c r="BB171" s="398"/>
      <c r="BC171" s="398"/>
      <c r="BD171" s="399"/>
      <c r="BE171" s="497"/>
      <c r="BF171" s="107"/>
      <c r="BG171" s="107"/>
      <c r="BH171" s="107"/>
      <c r="BI171" s="107"/>
      <c r="BJ171" s="107"/>
      <c r="BK171" s="107"/>
      <c r="BL171" s="107"/>
      <c r="BM171" s="57"/>
      <c r="BN171" s="57"/>
      <c r="BO171" s="57"/>
      <c r="BP171" s="57"/>
      <c r="BQ171" s="57"/>
      <c r="BR171" s="57"/>
      <c r="BS171" s="57"/>
      <c r="BT171" s="57"/>
      <c r="BU171" s="57"/>
      <c r="BV171" s="57"/>
      <c r="BW171" s="57"/>
      <c r="BX171" s="57"/>
      <c r="BY171" s="57"/>
      <c r="BZ171" s="57"/>
      <c r="CA171" s="57"/>
      <c r="CB171" s="57"/>
      <c r="CC171" s="57"/>
      <c r="CD171" s="57"/>
      <c r="CE171" s="57"/>
      <c r="CF171" s="57"/>
      <c r="CG171" s="57"/>
      <c r="CH171" s="57"/>
      <c r="CI171" s="57"/>
      <c r="CJ171" s="57"/>
      <c r="CK171" s="57"/>
      <c r="CL171" s="57"/>
      <c r="CM171" s="57"/>
      <c r="CN171" s="57"/>
      <c r="CO171" s="57"/>
      <c r="CP171" s="57"/>
      <c r="CQ171" s="57"/>
      <c r="CR171" s="57"/>
      <c r="CS171" s="57"/>
      <c r="CT171" s="57"/>
      <c r="CU171" s="57"/>
      <c r="CV171" s="57"/>
      <c r="CW171" s="57"/>
      <c r="CX171" s="57"/>
      <c r="CY171" s="57"/>
      <c r="CZ171" s="57"/>
    </row>
    <row r="172" spans="1:104" s="58" customFormat="1" ht="23.25" x14ac:dyDescent="0.35">
      <c r="A172" s="400"/>
      <c r="B172" s="398"/>
      <c r="C172" s="398"/>
      <c r="D172" s="398"/>
      <c r="E172" s="398"/>
      <c r="F172" s="398"/>
      <c r="G172" s="398"/>
      <c r="H172" s="398"/>
      <c r="I172" s="398"/>
      <c r="J172" s="398"/>
      <c r="K172" s="398"/>
      <c r="L172" s="398"/>
      <c r="M172" s="398"/>
      <c r="N172" s="398"/>
      <c r="O172" s="398"/>
      <c r="P172" s="398"/>
      <c r="Q172" s="398"/>
      <c r="R172" s="398"/>
      <c r="S172" s="398"/>
      <c r="T172" s="398"/>
      <c r="U172" s="398"/>
      <c r="V172" s="398"/>
      <c r="W172" s="398"/>
      <c r="X172" s="398"/>
      <c r="Y172" s="398"/>
      <c r="Z172" s="398"/>
      <c r="AA172" s="398"/>
      <c r="AB172" s="398"/>
      <c r="AC172" s="398"/>
      <c r="AD172" s="398"/>
      <c r="AE172" s="398"/>
      <c r="AF172" s="398"/>
      <c r="AG172" s="398" t="s">
        <v>191</v>
      </c>
      <c r="AH172" s="398"/>
      <c r="AI172" s="398"/>
      <c r="AJ172" s="398"/>
      <c r="AK172" s="398"/>
      <c r="AL172" s="398"/>
      <c r="AM172" s="398"/>
      <c r="AN172" s="398" t="s">
        <v>192</v>
      </c>
      <c r="AO172" s="398"/>
      <c r="AP172" s="398"/>
      <c r="AQ172" s="398"/>
      <c r="AR172" s="398"/>
      <c r="AS172" s="398"/>
      <c r="AT172" s="398"/>
      <c r="AU172" s="398" t="s">
        <v>193</v>
      </c>
      <c r="AV172" s="398"/>
      <c r="AW172" s="398"/>
      <c r="AX172" s="398"/>
      <c r="AY172" s="398"/>
      <c r="AZ172" s="398"/>
      <c r="BA172" s="398"/>
      <c r="BB172" s="398"/>
      <c r="BC172" s="398"/>
      <c r="BD172" s="399"/>
      <c r="BE172" s="497"/>
      <c r="BF172" s="107"/>
      <c r="BG172" s="107"/>
      <c r="BH172" s="107"/>
      <c r="BI172" s="107"/>
      <c r="BJ172" s="107"/>
      <c r="BK172" s="107"/>
      <c r="BL172" s="107"/>
      <c r="BM172" s="57"/>
      <c r="BN172" s="57"/>
      <c r="BO172" s="57"/>
      <c r="BP172" s="57"/>
      <c r="BQ172" s="57"/>
      <c r="BR172" s="57"/>
      <c r="BS172" s="57"/>
      <c r="BT172" s="57"/>
      <c r="BU172" s="57"/>
      <c r="BV172" s="57"/>
      <c r="BW172" s="57"/>
      <c r="BX172" s="57"/>
      <c r="BY172" s="57"/>
      <c r="BZ172" s="57"/>
      <c r="CA172" s="57"/>
      <c r="CB172" s="57"/>
      <c r="CC172" s="57"/>
      <c r="CD172" s="57"/>
      <c r="CE172" s="57"/>
      <c r="CF172" s="57"/>
      <c r="CG172" s="57"/>
      <c r="CH172" s="57"/>
      <c r="CI172" s="57"/>
      <c r="CJ172" s="57"/>
      <c r="CK172" s="57"/>
      <c r="CL172" s="57"/>
      <c r="CM172" s="57"/>
      <c r="CN172" s="57"/>
      <c r="CO172" s="57"/>
      <c r="CP172" s="57"/>
      <c r="CQ172" s="57"/>
      <c r="CR172" s="57"/>
      <c r="CS172" s="57"/>
      <c r="CT172" s="57"/>
      <c r="CU172" s="57"/>
      <c r="CV172" s="57"/>
      <c r="CW172" s="57"/>
      <c r="CX172" s="57"/>
      <c r="CY172" s="57"/>
      <c r="CZ172" s="57"/>
    </row>
    <row r="173" spans="1:104" s="58" customFormat="1" ht="23.25" x14ac:dyDescent="0.35">
      <c r="A173" s="400"/>
      <c r="B173" s="398"/>
      <c r="C173" s="398"/>
      <c r="D173" s="398"/>
      <c r="E173" s="398"/>
      <c r="F173" s="398"/>
      <c r="G173" s="398"/>
      <c r="H173" s="398"/>
      <c r="I173" s="398"/>
      <c r="J173" s="398"/>
      <c r="K173" s="398"/>
      <c r="L173" s="398"/>
      <c r="M173" s="398"/>
      <c r="N173" s="398"/>
      <c r="O173" s="398"/>
      <c r="P173" s="398"/>
      <c r="Q173" s="398"/>
      <c r="R173" s="398"/>
      <c r="S173" s="398"/>
      <c r="T173" s="398"/>
      <c r="U173" s="398"/>
      <c r="V173" s="398"/>
      <c r="W173" s="398"/>
      <c r="X173" s="398"/>
      <c r="Y173" s="398"/>
      <c r="Z173" s="398"/>
      <c r="AA173" s="398"/>
      <c r="AB173" s="398"/>
      <c r="AC173" s="398"/>
      <c r="AD173" s="398"/>
      <c r="AE173" s="398"/>
      <c r="AF173" s="398"/>
      <c r="AG173" s="398"/>
      <c r="AH173" s="398"/>
      <c r="AI173" s="398"/>
      <c r="AJ173" s="398"/>
      <c r="AK173" s="398"/>
      <c r="AL173" s="398"/>
      <c r="AM173" s="398"/>
      <c r="AN173" s="398" t="s">
        <v>194</v>
      </c>
      <c r="AO173" s="398"/>
      <c r="AP173" s="398"/>
      <c r="AQ173" s="398"/>
      <c r="AR173" s="398"/>
      <c r="AS173" s="398"/>
      <c r="AT173" s="398"/>
      <c r="AU173" s="398" t="s">
        <v>195</v>
      </c>
      <c r="AV173" s="398"/>
      <c r="AW173" s="398"/>
      <c r="AX173" s="398"/>
      <c r="AY173" s="398"/>
      <c r="AZ173" s="398"/>
      <c r="BA173" s="398"/>
      <c r="BB173" s="398"/>
      <c r="BC173" s="398"/>
      <c r="BD173" s="399"/>
      <c r="BE173" s="497"/>
      <c r="BF173" s="107"/>
      <c r="BG173" s="107"/>
      <c r="BH173" s="107"/>
      <c r="BI173" s="107"/>
      <c r="BJ173" s="107"/>
      <c r="BK173" s="107"/>
      <c r="BL173" s="107"/>
      <c r="BM173" s="57"/>
      <c r="BN173" s="57"/>
      <c r="BO173" s="57"/>
      <c r="BP173" s="57"/>
      <c r="BQ173" s="57"/>
      <c r="BR173" s="57"/>
      <c r="BS173" s="57"/>
      <c r="BT173" s="57"/>
      <c r="BU173" s="57"/>
      <c r="BV173" s="57"/>
      <c r="BW173" s="57"/>
      <c r="BX173" s="57"/>
      <c r="BY173" s="57"/>
      <c r="BZ173" s="57"/>
      <c r="CA173" s="57"/>
      <c r="CB173" s="57"/>
      <c r="CC173" s="57"/>
      <c r="CD173" s="57"/>
      <c r="CE173" s="57"/>
      <c r="CF173" s="57"/>
      <c r="CG173" s="57"/>
      <c r="CH173" s="57"/>
      <c r="CI173" s="57"/>
      <c r="CJ173" s="57"/>
      <c r="CK173" s="57"/>
      <c r="CL173" s="57"/>
      <c r="CM173" s="57"/>
      <c r="CN173" s="57"/>
      <c r="CO173" s="57"/>
      <c r="CP173" s="57"/>
      <c r="CQ173" s="57"/>
      <c r="CR173" s="57"/>
      <c r="CS173" s="57"/>
      <c r="CT173" s="57"/>
      <c r="CU173" s="57"/>
      <c r="CV173" s="57"/>
      <c r="CW173" s="57"/>
      <c r="CX173" s="57"/>
      <c r="CY173" s="57"/>
      <c r="CZ173" s="57"/>
    </row>
    <row r="174" spans="1:104" s="58" customFormat="1" ht="23.25" x14ac:dyDescent="0.35">
      <c r="A174" s="400">
        <v>0</v>
      </c>
      <c r="B174" s="398"/>
      <c r="C174" s="398"/>
      <c r="D174" s="398"/>
      <c r="E174" s="398"/>
      <c r="F174" s="398"/>
      <c r="G174" s="405" t="s">
        <v>196</v>
      </c>
      <c r="H174" s="406"/>
      <c r="I174" s="406"/>
      <c r="J174" s="406"/>
      <c r="K174" s="406"/>
      <c r="L174" s="406"/>
      <c r="M174" s="406"/>
      <c r="N174" s="406"/>
      <c r="O174" s="406"/>
      <c r="P174" s="406"/>
      <c r="Q174" s="406"/>
      <c r="R174" s="406"/>
      <c r="S174" s="406"/>
      <c r="T174" s="406"/>
      <c r="U174" s="406"/>
      <c r="V174" s="406"/>
      <c r="W174" s="406"/>
      <c r="X174" s="406"/>
      <c r="Y174" s="406"/>
      <c r="Z174" s="406"/>
      <c r="AA174" s="406"/>
      <c r="AB174" s="406"/>
      <c r="AC174" s="406"/>
      <c r="AD174" s="406"/>
      <c r="AE174" s="406"/>
      <c r="AF174" s="407"/>
      <c r="AG174" s="398">
        <v>0</v>
      </c>
      <c r="AH174" s="398"/>
      <c r="AI174" s="398"/>
      <c r="AJ174" s="398"/>
      <c r="AK174" s="398"/>
      <c r="AL174" s="398"/>
      <c r="AM174" s="398"/>
      <c r="AN174" s="404"/>
      <c r="AO174" s="404"/>
      <c r="AP174" s="404"/>
      <c r="AQ174" s="404"/>
      <c r="AR174" s="404"/>
      <c r="AS174" s="404"/>
      <c r="AT174" s="404"/>
      <c r="AU174" s="408">
        <f t="shared" ref="AU174:AU195" si="14" xml:space="preserve"> IF((ISBLANK(AN174)),AG174,AN174)</f>
        <v>0</v>
      </c>
      <c r="AV174" s="408"/>
      <c r="AW174" s="408"/>
      <c r="AX174" s="408"/>
      <c r="AY174" s="408"/>
      <c r="AZ174" s="408"/>
      <c r="BA174" s="408"/>
      <c r="BB174" s="408"/>
      <c r="BC174" s="408"/>
      <c r="BD174" s="409"/>
      <c r="BE174" s="497"/>
      <c r="BF174" s="107"/>
      <c r="BG174" s="107"/>
      <c r="BH174" s="107"/>
      <c r="BI174" s="107"/>
      <c r="BJ174" s="107"/>
      <c r="BK174" s="107"/>
      <c r="BL174" s="10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row>
    <row r="175" spans="1:104" s="58" customFormat="1" ht="23.25" x14ac:dyDescent="0.35">
      <c r="A175" s="400">
        <v>1</v>
      </c>
      <c r="B175" s="398"/>
      <c r="C175" s="398"/>
      <c r="D175" s="398"/>
      <c r="E175" s="398"/>
      <c r="F175" s="398"/>
      <c r="G175" s="405" t="s">
        <v>197</v>
      </c>
      <c r="H175" s="406"/>
      <c r="I175" s="406"/>
      <c r="J175" s="406"/>
      <c r="K175" s="406"/>
      <c r="L175" s="406"/>
      <c r="M175" s="406"/>
      <c r="N175" s="406"/>
      <c r="O175" s="406"/>
      <c r="P175" s="406"/>
      <c r="Q175" s="406"/>
      <c r="R175" s="406"/>
      <c r="S175" s="406"/>
      <c r="T175" s="406"/>
      <c r="U175" s="406"/>
      <c r="V175" s="406"/>
      <c r="W175" s="406"/>
      <c r="X175" s="406"/>
      <c r="Y175" s="406"/>
      <c r="Z175" s="406"/>
      <c r="AA175" s="406"/>
      <c r="AB175" s="406"/>
      <c r="AC175" s="406"/>
      <c r="AD175" s="406"/>
      <c r="AE175" s="406"/>
      <c r="AF175" s="407"/>
      <c r="AG175" s="398">
        <v>75</v>
      </c>
      <c r="AH175" s="398"/>
      <c r="AI175" s="398"/>
      <c r="AJ175" s="398"/>
      <c r="AK175" s="398"/>
      <c r="AL175" s="398"/>
      <c r="AM175" s="398"/>
      <c r="AN175" s="404"/>
      <c r="AO175" s="404"/>
      <c r="AP175" s="404"/>
      <c r="AQ175" s="404"/>
      <c r="AR175" s="404"/>
      <c r="AS175" s="404"/>
      <c r="AT175" s="404"/>
      <c r="AU175" s="408">
        <f t="shared" si="14"/>
        <v>75</v>
      </c>
      <c r="AV175" s="408"/>
      <c r="AW175" s="408"/>
      <c r="AX175" s="408"/>
      <c r="AY175" s="408"/>
      <c r="AZ175" s="408"/>
      <c r="BA175" s="408"/>
      <c r="BB175" s="408"/>
      <c r="BC175" s="408"/>
      <c r="BD175" s="409"/>
      <c r="BE175" s="497"/>
      <c r="BF175" s="107"/>
      <c r="BG175" s="107"/>
      <c r="BH175" s="107"/>
      <c r="BI175" s="107"/>
      <c r="BJ175" s="107"/>
      <c r="BK175" s="107"/>
      <c r="BL175" s="107"/>
      <c r="BM175" s="57"/>
      <c r="BN175" s="57"/>
      <c r="BO175" s="57"/>
      <c r="BP175" s="57"/>
      <c r="BQ175" s="57"/>
      <c r="BR175" s="57"/>
      <c r="BS175" s="57"/>
      <c r="BT175" s="57"/>
      <c r="BU175" s="57"/>
      <c r="BV175" s="57"/>
      <c r="BW175" s="57"/>
      <c r="BX175" s="57"/>
      <c r="BY175" s="57"/>
      <c r="BZ175" s="57"/>
      <c r="CA175" s="57"/>
      <c r="CB175" s="57"/>
      <c r="CC175" s="57"/>
      <c r="CD175" s="57"/>
      <c r="CE175" s="57"/>
      <c r="CF175" s="57"/>
      <c r="CG175" s="57"/>
      <c r="CH175" s="57"/>
      <c r="CI175" s="57"/>
      <c r="CJ175" s="57"/>
      <c r="CK175" s="57"/>
      <c r="CL175" s="57"/>
      <c r="CM175" s="57"/>
      <c r="CN175" s="57"/>
      <c r="CO175" s="57"/>
      <c r="CP175" s="57"/>
      <c r="CQ175" s="57"/>
      <c r="CR175" s="57"/>
      <c r="CS175" s="57"/>
      <c r="CT175" s="57"/>
      <c r="CU175" s="57"/>
      <c r="CV175" s="57"/>
      <c r="CW175" s="57"/>
      <c r="CX175" s="57"/>
      <c r="CY175" s="57"/>
      <c r="CZ175" s="57"/>
    </row>
    <row r="176" spans="1:104" s="58" customFormat="1" ht="23.25" x14ac:dyDescent="0.35">
      <c r="A176" s="400">
        <v>2</v>
      </c>
      <c r="B176" s="398"/>
      <c r="C176" s="398"/>
      <c r="D176" s="398"/>
      <c r="E176" s="398"/>
      <c r="F176" s="398"/>
      <c r="G176" s="405" t="s">
        <v>198</v>
      </c>
      <c r="H176" s="406"/>
      <c r="I176" s="406"/>
      <c r="J176" s="406"/>
      <c r="K176" s="406"/>
      <c r="L176" s="406"/>
      <c r="M176" s="406"/>
      <c r="N176" s="406"/>
      <c r="O176" s="406"/>
      <c r="P176" s="406"/>
      <c r="Q176" s="406"/>
      <c r="R176" s="406"/>
      <c r="S176" s="406"/>
      <c r="T176" s="406"/>
      <c r="U176" s="406"/>
      <c r="V176" s="406"/>
      <c r="W176" s="406"/>
      <c r="X176" s="406"/>
      <c r="Y176" s="406"/>
      <c r="Z176" s="406"/>
      <c r="AA176" s="406"/>
      <c r="AB176" s="406"/>
      <c r="AC176" s="406"/>
      <c r="AD176" s="406"/>
      <c r="AE176" s="406"/>
      <c r="AF176" s="407"/>
      <c r="AG176" s="398">
        <v>85</v>
      </c>
      <c r="AH176" s="398"/>
      <c r="AI176" s="398"/>
      <c r="AJ176" s="398"/>
      <c r="AK176" s="398"/>
      <c r="AL176" s="398"/>
      <c r="AM176" s="398"/>
      <c r="AN176" s="404"/>
      <c r="AO176" s="404"/>
      <c r="AP176" s="404"/>
      <c r="AQ176" s="404"/>
      <c r="AR176" s="404"/>
      <c r="AS176" s="404"/>
      <c r="AT176" s="404"/>
      <c r="AU176" s="408">
        <f t="shared" si="14"/>
        <v>85</v>
      </c>
      <c r="AV176" s="408"/>
      <c r="AW176" s="408"/>
      <c r="AX176" s="408"/>
      <c r="AY176" s="408"/>
      <c r="AZ176" s="408"/>
      <c r="BA176" s="408"/>
      <c r="BB176" s="408"/>
      <c r="BC176" s="408"/>
      <c r="BD176" s="409"/>
      <c r="BE176" s="497"/>
      <c r="BF176" s="107"/>
      <c r="BG176" s="107"/>
      <c r="BH176" s="107"/>
      <c r="BI176" s="107"/>
      <c r="BJ176" s="107"/>
      <c r="BK176" s="107"/>
      <c r="BL176" s="107"/>
      <c r="BM176" s="57"/>
      <c r="BN176" s="57"/>
      <c r="BO176" s="57"/>
      <c r="BP176" s="57"/>
      <c r="BQ176" s="57"/>
      <c r="BR176" s="57"/>
      <c r="BS176" s="57"/>
      <c r="BT176" s="57"/>
      <c r="BU176" s="57"/>
      <c r="BV176" s="57"/>
      <c r="BW176" s="57"/>
      <c r="BX176" s="57"/>
      <c r="BY176" s="57"/>
      <c r="BZ176" s="57"/>
      <c r="CA176" s="57"/>
      <c r="CB176" s="57"/>
      <c r="CC176" s="57"/>
      <c r="CD176" s="57"/>
      <c r="CE176" s="57"/>
      <c r="CF176" s="57"/>
      <c r="CG176" s="57"/>
      <c r="CH176" s="57"/>
      <c r="CI176" s="57"/>
      <c r="CJ176" s="57"/>
      <c r="CK176" s="57"/>
      <c r="CL176" s="57"/>
      <c r="CM176" s="57"/>
      <c r="CN176" s="57"/>
      <c r="CO176" s="57"/>
      <c r="CP176" s="57"/>
      <c r="CQ176" s="57"/>
      <c r="CR176" s="57"/>
      <c r="CS176" s="57"/>
      <c r="CT176" s="57"/>
      <c r="CU176" s="57"/>
      <c r="CV176" s="57"/>
      <c r="CW176" s="57"/>
      <c r="CX176" s="57"/>
      <c r="CY176" s="57"/>
      <c r="CZ176" s="57"/>
    </row>
    <row r="177" spans="1:104" s="58" customFormat="1" ht="23.25" x14ac:dyDescent="0.35">
      <c r="A177" s="400">
        <v>3</v>
      </c>
      <c r="B177" s="398"/>
      <c r="C177" s="398"/>
      <c r="D177" s="398"/>
      <c r="E177" s="398"/>
      <c r="F177" s="398"/>
      <c r="G177" s="405" t="s">
        <v>199</v>
      </c>
      <c r="H177" s="406"/>
      <c r="I177" s="406"/>
      <c r="J177" s="406"/>
      <c r="K177" s="406"/>
      <c r="L177" s="406"/>
      <c r="M177" s="406"/>
      <c r="N177" s="406"/>
      <c r="O177" s="406"/>
      <c r="P177" s="406"/>
      <c r="Q177" s="406"/>
      <c r="R177" s="406"/>
      <c r="S177" s="406"/>
      <c r="T177" s="406"/>
      <c r="U177" s="406"/>
      <c r="V177" s="406"/>
      <c r="W177" s="406"/>
      <c r="X177" s="406"/>
      <c r="Y177" s="406"/>
      <c r="Z177" s="406"/>
      <c r="AA177" s="406"/>
      <c r="AB177" s="406"/>
      <c r="AC177" s="406"/>
      <c r="AD177" s="406"/>
      <c r="AE177" s="406"/>
      <c r="AF177" s="407"/>
      <c r="AG177" s="398">
        <v>50</v>
      </c>
      <c r="AH177" s="398"/>
      <c r="AI177" s="398"/>
      <c r="AJ177" s="398"/>
      <c r="AK177" s="398"/>
      <c r="AL177" s="398"/>
      <c r="AM177" s="398"/>
      <c r="AN177" s="404"/>
      <c r="AO177" s="404"/>
      <c r="AP177" s="404"/>
      <c r="AQ177" s="404"/>
      <c r="AR177" s="404"/>
      <c r="AS177" s="404"/>
      <c r="AT177" s="404"/>
      <c r="AU177" s="408">
        <f t="shared" si="14"/>
        <v>50</v>
      </c>
      <c r="AV177" s="408"/>
      <c r="AW177" s="408"/>
      <c r="AX177" s="408"/>
      <c r="AY177" s="408"/>
      <c r="AZ177" s="408"/>
      <c r="BA177" s="408"/>
      <c r="BB177" s="408"/>
      <c r="BC177" s="408"/>
      <c r="BD177" s="409"/>
      <c r="BE177" s="497"/>
      <c r="BF177" s="107"/>
      <c r="BG177" s="107"/>
      <c r="BH177" s="107"/>
      <c r="BI177" s="107"/>
      <c r="BJ177" s="107"/>
      <c r="BK177" s="107"/>
      <c r="BL177" s="10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row>
    <row r="178" spans="1:104" s="58" customFormat="1" ht="23.25" x14ac:dyDescent="0.35">
      <c r="A178" s="400">
        <v>4</v>
      </c>
      <c r="B178" s="398"/>
      <c r="C178" s="398"/>
      <c r="D178" s="398"/>
      <c r="E178" s="398"/>
      <c r="F178" s="398"/>
      <c r="G178" s="405" t="s">
        <v>200</v>
      </c>
      <c r="H178" s="406"/>
      <c r="I178" s="406"/>
      <c r="J178" s="406"/>
      <c r="K178" s="406"/>
      <c r="L178" s="406"/>
      <c r="M178" s="406"/>
      <c r="N178" s="406"/>
      <c r="O178" s="406"/>
      <c r="P178" s="406"/>
      <c r="Q178" s="406"/>
      <c r="R178" s="406"/>
      <c r="S178" s="406"/>
      <c r="T178" s="406"/>
      <c r="U178" s="406"/>
      <c r="V178" s="406"/>
      <c r="W178" s="406"/>
      <c r="X178" s="406"/>
      <c r="Y178" s="406"/>
      <c r="Z178" s="406"/>
      <c r="AA178" s="406"/>
      <c r="AB178" s="406"/>
      <c r="AC178" s="406"/>
      <c r="AD178" s="406"/>
      <c r="AE178" s="406"/>
      <c r="AF178" s="407"/>
      <c r="AG178" s="398">
        <v>70</v>
      </c>
      <c r="AH178" s="398"/>
      <c r="AI178" s="398"/>
      <c r="AJ178" s="398"/>
      <c r="AK178" s="398"/>
      <c r="AL178" s="398"/>
      <c r="AM178" s="398"/>
      <c r="AN178" s="404"/>
      <c r="AO178" s="404"/>
      <c r="AP178" s="404"/>
      <c r="AQ178" s="404"/>
      <c r="AR178" s="404"/>
      <c r="AS178" s="404"/>
      <c r="AT178" s="404"/>
      <c r="AU178" s="408">
        <f t="shared" si="14"/>
        <v>70</v>
      </c>
      <c r="AV178" s="408"/>
      <c r="AW178" s="408"/>
      <c r="AX178" s="408"/>
      <c r="AY178" s="408"/>
      <c r="AZ178" s="408"/>
      <c r="BA178" s="408"/>
      <c r="BB178" s="408"/>
      <c r="BC178" s="408"/>
      <c r="BD178" s="409"/>
      <c r="BE178" s="497"/>
      <c r="BF178" s="107"/>
      <c r="BG178" s="107"/>
      <c r="BH178" s="107"/>
      <c r="BI178" s="107"/>
      <c r="BJ178" s="107"/>
      <c r="BK178" s="107"/>
      <c r="BL178" s="10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c r="CI178" s="57"/>
      <c r="CJ178" s="57"/>
      <c r="CK178" s="57"/>
      <c r="CL178" s="57"/>
      <c r="CM178" s="57"/>
      <c r="CN178" s="57"/>
      <c r="CO178" s="57"/>
      <c r="CP178" s="57"/>
      <c r="CQ178" s="57"/>
      <c r="CR178" s="57"/>
      <c r="CS178" s="57"/>
      <c r="CT178" s="57"/>
      <c r="CU178" s="57"/>
      <c r="CV178" s="57"/>
      <c r="CW178" s="57"/>
      <c r="CX178" s="57"/>
      <c r="CY178" s="57"/>
      <c r="CZ178" s="57"/>
    </row>
    <row r="179" spans="1:104" s="58" customFormat="1" ht="23.25" x14ac:dyDescent="0.35">
      <c r="A179" s="400">
        <v>5</v>
      </c>
      <c r="B179" s="398"/>
      <c r="C179" s="398"/>
      <c r="D179" s="398"/>
      <c r="E179" s="398"/>
      <c r="F179" s="398"/>
      <c r="G179" s="405" t="s">
        <v>201</v>
      </c>
      <c r="H179" s="406"/>
      <c r="I179" s="406"/>
      <c r="J179" s="406"/>
      <c r="K179" s="406"/>
      <c r="L179" s="406"/>
      <c r="M179" s="406"/>
      <c r="N179" s="406"/>
      <c r="O179" s="406"/>
      <c r="P179" s="406"/>
      <c r="Q179" s="406"/>
      <c r="R179" s="406"/>
      <c r="S179" s="406"/>
      <c r="T179" s="406"/>
      <c r="U179" s="406"/>
      <c r="V179" s="406"/>
      <c r="W179" s="406"/>
      <c r="X179" s="406"/>
      <c r="Y179" s="406"/>
      <c r="Z179" s="406"/>
      <c r="AA179" s="406"/>
      <c r="AB179" s="406"/>
      <c r="AC179" s="406"/>
      <c r="AD179" s="406"/>
      <c r="AE179" s="406"/>
      <c r="AF179" s="407"/>
      <c r="AG179" s="398">
        <v>85</v>
      </c>
      <c r="AH179" s="398"/>
      <c r="AI179" s="398"/>
      <c r="AJ179" s="398"/>
      <c r="AK179" s="398"/>
      <c r="AL179" s="398"/>
      <c r="AM179" s="398"/>
      <c r="AN179" s="404"/>
      <c r="AO179" s="404"/>
      <c r="AP179" s="404"/>
      <c r="AQ179" s="404"/>
      <c r="AR179" s="404"/>
      <c r="AS179" s="404"/>
      <c r="AT179" s="404"/>
      <c r="AU179" s="408">
        <f t="shared" si="14"/>
        <v>85</v>
      </c>
      <c r="AV179" s="408"/>
      <c r="AW179" s="408"/>
      <c r="AX179" s="408"/>
      <c r="AY179" s="408"/>
      <c r="AZ179" s="408"/>
      <c r="BA179" s="408"/>
      <c r="BB179" s="408"/>
      <c r="BC179" s="408"/>
      <c r="BD179" s="409"/>
      <c r="BE179" s="497"/>
      <c r="BF179" s="107"/>
      <c r="BG179" s="107"/>
      <c r="BH179" s="107"/>
      <c r="BI179" s="107"/>
      <c r="BJ179" s="107"/>
      <c r="BK179" s="107"/>
      <c r="BL179" s="10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57"/>
      <c r="CU179" s="57"/>
      <c r="CV179" s="57"/>
      <c r="CW179" s="57"/>
      <c r="CX179" s="57"/>
      <c r="CY179" s="57"/>
      <c r="CZ179" s="57"/>
    </row>
    <row r="180" spans="1:104" s="58" customFormat="1" ht="23.25" x14ac:dyDescent="0.35">
      <c r="A180" s="400">
        <v>6</v>
      </c>
      <c r="B180" s="398"/>
      <c r="C180" s="398"/>
      <c r="D180" s="398"/>
      <c r="E180" s="398"/>
      <c r="F180" s="398"/>
      <c r="G180" s="405" t="s">
        <v>202</v>
      </c>
      <c r="H180" s="406"/>
      <c r="I180" s="406"/>
      <c r="J180" s="406"/>
      <c r="K180" s="406"/>
      <c r="L180" s="406"/>
      <c r="M180" s="406"/>
      <c r="N180" s="406"/>
      <c r="O180" s="406"/>
      <c r="P180" s="406"/>
      <c r="Q180" s="406"/>
      <c r="R180" s="406"/>
      <c r="S180" s="406"/>
      <c r="T180" s="406"/>
      <c r="U180" s="406"/>
      <c r="V180" s="406"/>
      <c r="W180" s="406"/>
      <c r="X180" s="406"/>
      <c r="Y180" s="406"/>
      <c r="Z180" s="406"/>
      <c r="AA180" s="406"/>
      <c r="AB180" s="406"/>
      <c r="AC180" s="406"/>
      <c r="AD180" s="406"/>
      <c r="AE180" s="406"/>
      <c r="AF180" s="407"/>
      <c r="AG180" s="398">
        <v>4</v>
      </c>
      <c r="AH180" s="398"/>
      <c r="AI180" s="398"/>
      <c r="AJ180" s="398"/>
      <c r="AK180" s="398"/>
      <c r="AL180" s="398"/>
      <c r="AM180" s="398"/>
      <c r="AN180" s="404"/>
      <c r="AO180" s="404"/>
      <c r="AP180" s="404"/>
      <c r="AQ180" s="404"/>
      <c r="AR180" s="404"/>
      <c r="AS180" s="404"/>
      <c r="AT180" s="404"/>
      <c r="AU180" s="408">
        <f t="shared" si="14"/>
        <v>4</v>
      </c>
      <c r="AV180" s="408"/>
      <c r="AW180" s="408"/>
      <c r="AX180" s="408"/>
      <c r="AY180" s="408"/>
      <c r="AZ180" s="408"/>
      <c r="BA180" s="408"/>
      <c r="BB180" s="408"/>
      <c r="BC180" s="408"/>
      <c r="BD180" s="409"/>
      <c r="BE180" s="497"/>
      <c r="BF180" s="107"/>
      <c r="BG180" s="107"/>
      <c r="BH180" s="107"/>
      <c r="BI180" s="107"/>
      <c r="BJ180" s="107"/>
      <c r="BK180" s="107"/>
      <c r="BL180" s="10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57"/>
      <c r="CU180" s="57"/>
      <c r="CV180" s="57"/>
      <c r="CW180" s="57"/>
      <c r="CX180" s="57"/>
      <c r="CY180" s="57"/>
      <c r="CZ180" s="57"/>
    </row>
    <row r="181" spans="1:104" s="58" customFormat="1" ht="23.25" x14ac:dyDescent="0.35">
      <c r="A181" s="400">
        <v>7</v>
      </c>
      <c r="B181" s="398"/>
      <c r="C181" s="398"/>
      <c r="D181" s="398"/>
      <c r="E181" s="398"/>
      <c r="F181" s="398"/>
      <c r="G181" s="405" t="s">
        <v>203</v>
      </c>
      <c r="H181" s="406"/>
      <c r="I181" s="406"/>
      <c r="J181" s="406"/>
      <c r="K181" s="406"/>
      <c r="L181" s="406"/>
      <c r="M181" s="406"/>
      <c r="N181" s="406"/>
      <c r="O181" s="406"/>
      <c r="P181" s="406"/>
      <c r="Q181" s="406"/>
      <c r="R181" s="406"/>
      <c r="S181" s="406"/>
      <c r="T181" s="406"/>
      <c r="U181" s="406"/>
      <c r="V181" s="406"/>
      <c r="W181" s="406"/>
      <c r="X181" s="406"/>
      <c r="Y181" s="406"/>
      <c r="Z181" s="406"/>
      <c r="AA181" s="406"/>
      <c r="AB181" s="406"/>
      <c r="AC181" s="406"/>
      <c r="AD181" s="406"/>
      <c r="AE181" s="406"/>
      <c r="AF181" s="407"/>
      <c r="AG181" s="398">
        <v>5</v>
      </c>
      <c r="AH181" s="398"/>
      <c r="AI181" s="398"/>
      <c r="AJ181" s="398"/>
      <c r="AK181" s="398"/>
      <c r="AL181" s="398"/>
      <c r="AM181" s="398"/>
      <c r="AN181" s="404"/>
      <c r="AO181" s="404"/>
      <c r="AP181" s="404"/>
      <c r="AQ181" s="404"/>
      <c r="AR181" s="404"/>
      <c r="AS181" s="404"/>
      <c r="AT181" s="404"/>
      <c r="AU181" s="408">
        <f t="shared" si="14"/>
        <v>5</v>
      </c>
      <c r="AV181" s="408"/>
      <c r="AW181" s="408"/>
      <c r="AX181" s="408"/>
      <c r="AY181" s="408"/>
      <c r="AZ181" s="408"/>
      <c r="BA181" s="408"/>
      <c r="BB181" s="408"/>
      <c r="BC181" s="408"/>
      <c r="BD181" s="409"/>
      <c r="BE181" s="497"/>
      <c r="BF181" s="107"/>
      <c r="BG181" s="107"/>
      <c r="BH181" s="107"/>
      <c r="BI181" s="107"/>
      <c r="BJ181" s="107"/>
      <c r="BK181" s="107"/>
      <c r="BL181" s="107"/>
      <c r="BM181" s="57"/>
      <c r="BN181" s="57"/>
      <c r="BO181" s="57"/>
      <c r="BP181" s="57"/>
      <c r="BQ181" s="57"/>
      <c r="BR181" s="57"/>
      <c r="BS181" s="57"/>
      <c r="BT181" s="57"/>
      <c r="BU181" s="57"/>
      <c r="BV181" s="57"/>
      <c r="BW181" s="57"/>
      <c r="BX181" s="57"/>
      <c r="BY181" s="57"/>
      <c r="BZ181" s="57"/>
      <c r="CA181" s="57"/>
      <c r="CB181" s="57"/>
      <c r="CC181" s="57"/>
      <c r="CD181" s="57"/>
      <c r="CE181" s="57"/>
      <c r="CF181" s="57"/>
      <c r="CG181" s="57"/>
      <c r="CH181" s="57"/>
      <c r="CI181" s="57"/>
      <c r="CJ181" s="57"/>
      <c r="CK181" s="57"/>
      <c r="CL181" s="57"/>
      <c r="CM181" s="57"/>
      <c r="CN181" s="57"/>
      <c r="CO181" s="57"/>
      <c r="CP181" s="57"/>
      <c r="CQ181" s="57"/>
      <c r="CR181" s="57"/>
      <c r="CS181" s="57"/>
      <c r="CT181" s="57"/>
      <c r="CU181" s="57"/>
      <c r="CV181" s="57"/>
      <c r="CW181" s="57"/>
      <c r="CX181" s="57"/>
      <c r="CY181" s="57"/>
      <c r="CZ181" s="57"/>
    </row>
    <row r="182" spans="1:104" s="58" customFormat="1" ht="23.25" x14ac:dyDescent="0.35">
      <c r="A182" s="400">
        <v>8</v>
      </c>
      <c r="B182" s="398"/>
      <c r="C182" s="398"/>
      <c r="D182" s="398"/>
      <c r="E182" s="398"/>
      <c r="F182" s="398"/>
      <c r="G182" s="405" t="s">
        <v>204</v>
      </c>
      <c r="H182" s="406"/>
      <c r="I182" s="406"/>
      <c r="J182" s="406"/>
      <c r="K182" s="406"/>
      <c r="L182" s="406"/>
      <c r="M182" s="406"/>
      <c r="N182" s="406"/>
      <c r="O182" s="406"/>
      <c r="P182" s="406"/>
      <c r="Q182" s="406"/>
      <c r="R182" s="406"/>
      <c r="S182" s="406"/>
      <c r="T182" s="406"/>
      <c r="U182" s="406"/>
      <c r="V182" s="406"/>
      <c r="W182" s="406"/>
      <c r="X182" s="406"/>
      <c r="Y182" s="406"/>
      <c r="Z182" s="406"/>
      <c r="AA182" s="406"/>
      <c r="AB182" s="406"/>
      <c r="AC182" s="406"/>
      <c r="AD182" s="406"/>
      <c r="AE182" s="406"/>
      <c r="AF182" s="407"/>
      <c r="AG182" s="398">
        <v>50</v>
      </c>
      <c r="AH182" s="398"/>
      <c r="AI182" s="398"/>
      <c r="AJ182" s="398"/>
      <c r="AK182" s="398"/>
      <c r="AL182" s="398"/>
      <c r="AM182" s="398"/>
      <c r="AN182" s="404"/>
      <c r="AO182" s="404"/>
      <c r="AP182" s="404"/>
      <c r="AQ182" s="404"/>
      <c r="AR182" s="404"/>
      <c r="AS182" s="404"/>
      <c r="AT182" s="404"/>
      <c r="AU182" s="408">
        <f t="shared" si="14"/>
        <v>50</v>
      </c>
      <c r="AV182" s="408"/>
      <c r="AW182" s="408"/>
      <c r="AX182" s="408"/>
      <c r="AY182" s="408"/>
      <c r="AZ182" s="408"/>
      <c r="BA182" s="408"/>
      <c r="BB182" s="408"/>
      <c r="BC182" s="408"/>
      <c r="BD182" s="409"/>
      <c r="BE182" s="497"/>
      <c r="BF182" s="107"/>
      <c r="BG182" s="107"/>
      <c r="BH182" s="107"/>
      <c r="BI182" s="107"/>
      <c r="BJ182" s="107"/>
      <c r="BK182" s="107"/>
      <c r="BL182" s="107"/>
      <c r="BM182" s="57"/>
      <c r="BN182" s="57"/>
      <c r="BO182" s="57"/>
      <c r="BP182" s="57"/>
      <c r="BQ182" s="57"/>
      <c r="BR182" s="57"/>
      <c r="BS182" s="57"/>
      <c r="BT182" s="57"/>
      <c r="BU182" s="57"/>
      <c r="BV182" s="57"/>
      <c r="BW182" s="57"/>
      <c r="BX182" s="57"/>
      <c r="BY182" s="57"/>
      <c r="BZ182" s="57"/>
      <c r="CA182" s="57"/>
      <c r="CB182" s="57"/>
      <c r="CC182" s="57"/>
      <c r="CD182" s="57"/>
      <c r="CE182" s="57"/>
      <c r="CF182" s="57"/>
      <c r="CG182" s="57"/>
      <c r="CH182" s="57"/>
      <c r="CI182" s="57"/>
      <c r="CJ182" s="57"/>
      <c r="CK182" s="57"/>
      <c r="CL182" s="57"/>
      <c r="CM182" s="57"/>
      <c r="CN182" s="57"/>
      <c r="CO182" s="57"/>
      <c r="CP182" s="57"/>
      <c r="CQ182" s="57"/>
      <c r="CR182" s="57"/>
      <c r="CS182" s="57"/>
      <c r="CT182" s="57"/>
      <c r="CU182" s="57"/>
      <c r="CV182" s="57"/>
      <c r="CW182" s="57"/>
      <c r="CX182" s="57"/>
      <c r="CY182" s="57"/>
      <c r="CZ182" s="57"/>
    </row>
    <row r="183" spans="1:104" s="58" customFormat="1" ht="23.25" x14ac:dyDescent="0.35">
      <c r="A183" s="400">
        <v>9</v>
      </c>
      <c r="B183" s="398"/>
      <c r="C183" s="398"/>
      <c r="D183" s="398"/>
      <c r="E183" s="398"/>
      <c r="F183" s="398"/>
      <c r="G183" s="405" t="s">
        <v>205</v>
      </c>
      <c r="H183" s="406"/>
      <c r="I183" s="406"/>
      <c r="J183" s="406"/>
      <c r="K183" s="406"/>
      <c r="L183" s="406"/>
      <c r="M183" s="406"/>
      <c r="N183" s="406"/>
      <c r="O183" s="406"/>
      <c r="P183" s="406"/>
      <c r="Q183" s="406"/>
      <c r="R183" s="406"/>
      <c r="S183" s="406"/>
      <c r="T183" s="406"/>
      <c r="U183" s="406"/>
      <c r="V183" s="406"/>
      <c r="W183" s="406"/>
      <c r="X183" s="406"/>
      <c r="Y183" s="406"/>
      <c r="Z183" s="406"/>
      <c r="AA183" s="406"/>
      <c r="AB183" s="406"/>
      <c r="AC183" s="406"/>
      <c r="AD183" s="406"/>
      <c r="AE183" s="406"/>
      <c r="AF183" s="407"/>
      <c r="AG183" s="398">
        <v>66</v>
      </c>
      <c r="AH183" s="398"/>
      <c r="AI183" s="398"/>
      <c r="AJ183" s="398"/>
      <c r="AK183" s="398"/>
      <c r="AL183" s="398"/>
      <c r="AM183" s="398"/>
      <c r="AN183" s="404"/>
      <c r="AO183" s="404"/>
      <c r="AP183" s="404"/>
      <c r="AQ183" s="404"/>
      <c r="AR183" s="404"/>
      <c r="AS183" s="404"/>
      <c r="AT183" s="404"/>
      <c r="AU183" s="408">
        <f t="shared" si="14"/>
        <v>66</v>
      </c>
      <c r="AV183" s="408"/>
      <c r="AW183" s="408"/>
      <c r="AX183" s="408"/>
      <c r="AY183" s="408"/>
      <c r="AZ183" s="408"/>
      <c r="BA183" s="408"/>
      <c r="BB183" s="408"/>
      <c r="BC183" s="408"/>
      <c r="BD183" s="409"/>
      <c r="BE183" s="497"/>
      <c r="BF183" s="107"/>
      <c r="BG183" s="107"/>
      <c r="BH183" s="107"/>
      <c r="BI183" s="107"/>
      <c r="BJ183" s="107"/>
      <c r="BK183" s="107"/>
      <c r="BL183" s="107"/>
      <c r="BM183" s="57"/>
      <c r="BN183" s="57"/>
      <c r="BO183" s="57"/>
      <c r="BP183" s="57"/>
      <c r="BQ183" s="57"/>
      <c r="BR183" s="57"/>
      <c r="BS183" s="57"/>
      <c r="BT183" s="57"/>
      <c r="BU183" s="57"/>
      <c r="BV183" s="57"/>
      <c r="BW183" s="57"/>
      <c r="BX183" s="57"/>
      <c r="BY183" s="57"/>
      <c r="BZ183" s="57"/>
      <c r="CA183" s="57"/>
      <c r="CB183" s="57"/>
      <c r="CC183" s="57"/>
      <c r="CD183" s="57"/>
      <c r="CE183" s="57"/>
      <c r="CF183" s="57"/>
      <c r="CG183" s="57"/>
      <c r="CH183" s="57"/>
      <c r="CI183" s="57"/>
      <c r="CJ183" s="57"/>
      <c r="CK183" s="57"/>
      <c r="CL183" s="57"/>
      <c r="CM183" s="57"/>
      <c r="CN183" s="57"/>
      <c r="CO183" s="57"/>
      <c r="CP183" s="57"/>
      <c r="CQ183" s="57"/>
      <c r="CR183" s="57"/>
      <c r="CS183" s="57"/>
      <c r="CT183" s="57"/>
      <c r="CU183" s="57"/>
      <c r="CV183" s="57"/>
      <c r="CW183" s="57"/>
      <c r="CX183" s="57"/>
      <c r="CY183" s="57"/>
      <c r="CZ183" s="57"/>
    </row>
    <row r="184" spans="1:104" s="58" customFormat="1" ht="23.25" x14ac:dyDescent="0.35">
      <c r="A184" s="400">
        <v>10</v>
      </c>
      <c r="B184" s="398"/>
      <c r="C184" s="398"/>
      <c r="D184" s="398"/>
      <c r="E184" s="398"/>
      <c r="F184" s="398"/>
      <c r="G184" s="405" t="s">
        <v>206</v>
      </c>
      <c r="H184" s="406"/>
      <c r="I184" s="406"/>
      <c r="J184" s="406"/>
      <c r="K184" s="406"/>
      <c r="L184" s="406"/>
      <c r="M184" s="406"/>
      <c r="N184" s="406"/>
      <c r="O184" s="406"/>
      <c r="P184" s="406"/>
      <c r="Q184" s="406"/>
      <c r="R184" s="406"/>
      <c r="S184" s="406"/>
      <c r="T184" s="406"/>
      <c r="U184" s="406"/>
      <c r="V184" s="406"/>
      <c r="W184" s="406"/>
      <c r="X184" s="406"/>
      <c r="Y184" s="406"/>
      <c r="Z184" s="406"/>
      <c r="AA184" s="406"/>
      <c r="AB184" s="406"/>
      <c r="AC184" s="406"/>
      <c r="AD184" s="406"/>
      <c r="AE184" s="406"/>
      <c r="AF184" s="407"/>
      <c r="AG184" s="398">
        <v>75</v>
      </c>
      <c r="AH184" s="398"/>
      <c r="AI184" s="398"/>
      <c r="AJ184" s="398"/>
      <c r="AK184" s="398"/>
      <c r="AL184" s="398"/>
      <c r="AM184" s="398"/>
      <c r="AN184" s="404"/>
      <c r="AO184" s="404"/>
      <c r="AP184" s="404"/>
      <c r="AQ184" s="404"/>
      <c r="AR184" s="404"/>
      <c r="AS184" s="404"/>
      <c r="AT184" s="404"/>
      <c r="AU184" s="408">
        <f t="shared" si="14"/>
        <v>75</v>
      </c>
      <c r="AV184" s="408"/>
      <c r="AW184" s="408"/>
      <c r="AX184" s="408"/>
      <c r="AY184" s="408"/>
      <c r="AZ184" s="408"/>
      <c r="BA184" s="408"/>
      <c r="BB184" s="408"/>
      <c r="BC184" s="408"/>
      <c r="BD184" s="409"/>
      <c r="BE184" s="497"/>
      <c r="BF184" s="107"/>
      <c r="BG184" s="107"/>
      <c r="BH184" s="107"/>
      <c r="BI184" s="107"/>
      <c r="BJ184" s="107"/>
      <c r="BK184" s="107"/>
      <c r="BL184" s="107"/>
      <c r="BM184" s="57"/>
      <c r="BN184" s="57"/>
      <c r="BO184" s="57"/>
      <c r="BP184" s="57"/>
      <c r="BQ184" s="57"/>
      <c r="BR184" s="57"/>
      <c r="BS184" s="57"/>
      <c r="BT184" s="57"/>
      <c r="BU184" s="57"/>
      <c r="BV184" s="57"/>
      <c r="BW184" s="57"/>
      <c r="BX184" s="57"/>
      <c r="BY184" s="57"/>
      <c r="BZ184" s="57"/>
      <c r="CA184" s="57"/>
      <c r="CB184" s="57"/>
      <c r="CC184" s="57"/>
      <c r="CD184" s="57"/>
      <c r="CE184" s="57"/>
      <c r="CF184" s="57"/>
      <c r="CG184" s="57"/>
      <c r="CH184" s="57"/>
      <c r="CI184" s="57"/>
      <c r="CJ184" s="57"/>
      <c r="CK184" s="57"/>
      <c r="CL184" s="57"/>
      <c r="CM184" s="57"/>
      <c r="CN184" s="57"/>
      <c r="CO184" s="57"/>
      <c r="CP184" s="57"/>
      <c r="CQ184" s="57"/>
      <c r="CR184" s="57"/>
      <c r="CS184" s="57"/>
      <c r="CT184" s="57"/>
      <c r="CU184" s="57"/>
      <c r="CV184" s="57"/>
      <c r="CW184" s="57"/>
      <c r="CX184" s="57"/>
      <c r="CY184" s="57"/>
      <c r="CZ184" s="57"/>
    </row>
    <row r="185" spans="1:104" s="58" customFormat="1" ht="23.25" x14ac:dyDescent="0.35">
      <c r="A185" s="400">
        <v>11</v>
      </c>
      <c r="B185" s="398"/>
      <c r="C185" s="398"/>
      <c r="D185" s="398"/>
      <c r="E185" s="398"/>
      <c r="F185" s="398"/>
      <c r="G185" s="405" t="s">
        <v>207</v>
      </c>
      <c r="H185" s="406"/>
      <c r="I185" s="406"/>
      <c r="J185" s="406"/>
      <c r="K185" s="406"/>
      <c r="L185" s="406"/>
      <c r="M185" s="406"/>
      <c r="N185" s="406"/>
      <c r="O185" s="406"/>
      <c r="P185" s="406"/>
      <c r="Q185" s="406"/>
      <c r="R185" s="406"/>
      <c r="S185" s="406"/>
      <c r="T185" s="406"/>
      <c r="U185" s="406"/>
      <c r="V185" s="406"/>
      <c r="W185" s="406"/>
      <c r="X185" s="406"/>
      <c r="Y185" s="406"/>
      <c r="Z185" s="406"/>
      <c r="AA185" s="406"/>
      <c r="AB185" s="406"/>
      <c r="AC185" s="406"/>
      <c r="AD185" s="406"/>
      <c r="AE185" s="406"/>
      <c r="AF185" s="407"/>
      <c r="AG185" s="398">
        <v>80</v>
      </c>
      <c r="AH185" s="398"/>
      <c r="AI185" s="398"/>
      <c r="AJ185" s="398"/>
      <c r="AK185" s="398"/>
      <c r="AL185" s="398"/>
      <c r="AM185" s="398"/>
      <c r="AN185" s="404"/>
      <c r="AO185" s="404"/>
      <c r="AP185" s="404"/>
      <c r="AQ185" s="404"/>
      <c r="AR185" s="404"/>
      <c r="AS185" s="404"/>
      <c r="AT185" s="404"/>
      <c r="AU185" s="408">
        <f t="shared" si="14"/>
        <v>80</v>
      </c>
      <c r="AV185" s="408"/>
      <c r="AW185" s="408"/>
      <c r="AX185" s="408"/>
      <c r="AY185" s="408"/>
      <c r="AZ185" s="408"/>
      <c r="BA185" s="408"/>
      <c r="BB185" s="408"/>
      <c r="BC185" s="408"/>
      <c r="BD185" s="409"/>
      <c r="BE185" s="497"/>
      <c r="BF185" s="107"/>
      <c r="BG185" s="107"/>
      <c r="BH185" s="107"/>
      <c r="BI185" s="107"/>
      <c r="BJ185" s="107"/>
      <c r="BK185" s="107"/>
      <c r="BL185" s="107"/>
      <c r="BM185" s="57"/>
      <c r="BN185" s="57"/>
      <c r="BO185" s="57"/>
      <c r="BP185" s="57"/>
      <c r="BQ185" s="57"/>
      <c r="BR185" s="57"/>
      <c r="BS185" s="57"/>
      <c r="BT185" s="57"/>
      <c r="BU185" s="57"/>
      <c r="BV185" s="57"/>
      <c r="BW185" s="57"/>
      <c r="BX185" s="57"/>
      <c r="BY185" s="57"/>
      <c r="BZ185" s="57"/>
      <c r="CA185" s="57"/>
      <c r="CB185" s="57"/>
      <c r="CC185" s="57"/>
      <c r="CD185" s="57"/>
      <c r="CE185" s="57"/>
      <c r="CF185" s="57"/>
      <c r="CG185" s="57"/>
      <c r="CH185" s="57"/>
      <c r="CI185" s="57"/>
      <c r="CJ185" s="57"/>
      <c r="CK185" s="57"/>
      <c r="CL185" s="57"/>
      <c r="CM185" s="57"/>
      <c r="CN185" s="57"/>
      <c r="CO185" s="57"/>
      <c r="CP185" s="57"/>
      <c r="CQ185" s="57"/>
      <c r="CR185" s="57"/>
      <c r="CS185" s="57"/>
      <c r="CT185" s="57"/>
      <c r="CU185" s="57"/>
      <c r="CV185" s="57"/>
      <c r="CW185" s="57"/>
      <c r="CX185" s="57"/>
      <c r="CY185" s="57"/>
      <c r="CZ185" s="57"/>
    </row>
    <row r="186" spans="1:104" s="58" customFormat="1" ht="23.25" x14ac:dyDescent="0.35">
      <c r="A186" s="400">
        <v>12</v>
      </c>
      <c r="B186" s="398"/>
      <c r="C186" s="398"/>
      <c r="D186" s="398"/>
      <c r="E186" s="398"/>
      <c r="F186" s="398"/>
      <c r="G186" s="405" t="s">
        <v>208</v>
      </c>
      <c r="H186" s="406"/>
      <c r="I186" s="406"/>
      <c r="J186" s="406"/>
      <c r="K186" s="406"/>
      <c r="L186" s="406"/>
      <c r="M186" s="406"/>
      <c r="N186" s="406"/>
      <c r="O186" s="406"/>
      <c r="P186" s="406"/>
      <c r="Q186" s="406"/>
      <c r="R186" s="406"/>
      <c r="S186" s="406"/>
      <c r="T186" s="406"/>
      <c r="U186" s="406"/>
      <c r="V186" s="406"/>
      <c r="W186" s="406"/>
      <c r="X186" s="406"/>
      <c r="Y186" s="406"/>
      <c r="Z186" s="406"/>
      <c r="AA186" s="406"/>
      <c r="AB186" s="406"/>
      <c r="AC186" s="406"/>
      <c r="AD186" s="406"/>
      <c r="AE186" s="406"/>
      <c r="AF186" s="407"/>
      <c r="AG186" s="398">
        <v>90</v>
      </c>
      <c r="AH186" s="398"/>
      <c r="AI186" s="398"/>
      <c r="AJ186" s="398"/>
      <c r="AK186" s="398"/>
      <c r="AL186" s="398"/>
      <c r="AM186" s="398"/>
      <c r="AN186" s="404"/>
      <c r="AO186" s="404"/>
      <c r="AP186" s="404"/>
      <c r="AQ186" s="404"/>
      <c r="AR186" s="404"/>
      <c r="AS186" s="404"/>
      <c r="AT186" s="404"/>
      <c r="AU186" s="408">
        <f t="shared" si="14"/>
        <v>90</v>
      </c>
      <c r="AV186" s="408"/>
      <c r="AW186" s="408"/>
      <c r="AX186" s="408"/>
      <c r="AY186" s="408"/>
      <c r="AZ186" s="408"/>
      <c r="BA186" s="408"/>
      <c r="BB186" s="408"/>
      <c r="BC186" s="408"/>
      <c r="BD186" s="409"/>
      <c r="BE186" s="497"/>
      <c r="BF186" s="107"/>
      <c r="BG186" s="107"/>
      <c r="BH186" s="107"/>
      <c r="BI186" s="107"/>
      <c r="BJ186" s="107"/>
      <c r="BK186" s="107"/>
      <c r="BL186" s="107"/>
      <c r="BM186" s="57"/>
      <c r="BN186" s="57"/>
      <c r="BO186" s="57"/>
      <c r="BP186" s="57"/>
      <c r="BQ186" s="57"/>
      <c r="BR186" s="57"/>
      <c r="BS186" s="57"/>
      <c r="BT186" s="57"/>
      <c r="BU186" s="57"/>
      <c r="BV186" s="57"/>
      <c r="BW186" s="57"/>
      <c r="BX186" s="57"/>
      <c r="BY186" s="57"/>
      <c r="BZ186" s="57"/>
      <c r="CA186" s="57"/>
      <c r="CB186" s="57"/>
      <c r="CC186" s="57"/>
      <c r="CD186" s="57"/>
      <c r="CE186" s="57"/>
      <c r="CF186" s="57"/>
      <c r="CG186" s="57"/>
      <c r="CH186" s="57"/>
      <c r="CI186" s="57"/>
      <c r="CJ186" s="57"/>
      <c r="CK186" s="57"/>
      <c r="CL186" s="57"/>
      <c r="CM186" s="57"/>
      <c r="CN186" s="57"/>
      <c r="CO186" s="57"/>
      <c r="CP186" s="57"/>
      <c r="CQ186" s="57"/>
      <c r="CR186" s="57"/>
      <c r="CS186" s="57"/>
      <c r="CT186" s="57"/>
      <c r="CU186" s="57"/>
      <c r="CV186" s="57"/>
      <c r="CW186" s="57"/>
      <c r="CX186" s="57"/>
      <c r="CY186" s="57"/>
      <c r="CZ186" s="57"/>
    </row>
    <row r="187" spans="1:104" s="58" customFormat="1" ht="23.25" x14ac:dyDescent="0.35">
      <c r="A187" s="400">
        <v>13</v>
      </c>
      <c r="B187" s="398"/>
      <c r="C187" s="398"/>
      <c r="D187" s="398"/>
      <c r="E187" s="398"/>
      <c r="F187" s="398"/>
      <c r="G187" s="405" t="s">
        <v>209</v>
      </c>
      <c r="H187" s="406"/>
      <c r="I187" s="406"/>
      <c r="J187" s="406"/>
      <c r="K187" s="406"/>
      <c r="L187" s="406"/>
      <c r="M187" s="406"/>
      <c r="N187" s="406"/>
      <c r="O187" s="406"/>
      <c r="P187" s="406"/>
      <c r="Q187" s="406"/>
      <c r="R187" s="406"/>
      <c r="S187" s="406"/>
      <c r="T187" s="406"/>
      <c r="U187" s="406"/>
      <c r="V187" s="406"/>
      <c r="W187" s="406"/>
      <c r="X187" s="406"/>
      <c r="Y187" s="406"/>
      <c r="Z187" s="406"/>
      <c r="AA187" s="406"/>
      <c r="AB187" s="406"/>
      <c r="AC187" s="406"/>
      <c r="AD187" s="406"/>
      <c r="AE187" s="406"/>
      <c r="AF187" s="407"/>
      <c r="AG187" s="398">
        <v>95</v>
      </c>
      <c r="AH187" s="398"/>
      <c r="AI187" s="398"/>
      <c r="AJ187" s="398"/>
      <c r="AK187" s="398"/>
      <c r="AL187" s="398"/>
      <c r="AM187" s="398"/>
      <c r="AN187" s="404"/>
      <c r="AO187" s="404"/>
      <c r="AP187" s="404"/>
      <c r="AQ187" s="404"/>
      <c r="AR187" s="404"/>
      <c r="AS187" s="404"/>
      <c r="AT187" s="404"/>
      <c r="AU187" s="408">
        <f t="shared" si="14"/>
        <v>95</v>
      </c>
      <c r="AV187" s="408"/>
      <c r="AW187" s="408"/>
      <c r="AX187" s="408"/>
      <c r="AY187" s="408"/>
      <c r="AZ187" s="408"/>
      <c r="BA187" s="408"/>
      <c r="BB187" s="408"/>
      <c r="BC187" s="408"/>
      <c r="BD187" s="409"/>
      <c r="BE187" s="497"/>
      <c r="BF187" s="107"/>
      <c r="BG187" s="107"/>
      <c r="BH187" s="107"/>
      <c r="BI187" s="107"/>
      <c r="BJ187" s="107"/>
      <c r="BK187" s="107"/>
      <c r="BL187" s="107"/>
      <c r="BM187" s="57"/>
      <c r="BN187" s="57"/>
      <c r="BO187" s="57"/>
      <c r="BP187" s="57"/>
      <c r="BQ187" s="57"/>
      <c r="BR187" s="57"/>
      <c r="BS187" s="57"/>
      <c r="BT187" s="57"/>
      <c r="BU187" s="57"/>
      <c r="BV187" s="57"/>
      <c r="BW187" s="57"/>
      <c r="BX187" s="57"/>
      <c r="BY187" s="57"/>
      <c r="BZ187" s="57"/>
      <c r="CA187" s="57"/>
      <c r="CB187" s="57"/>
      <c r="CC187" s="57"/>
      <c r="CD187" s="57"/>
      <c r="CE187" s="57"/>
      <c r="CF187" s="57"/>
      <c r="CG187" s="57"/>
      <c r="CH187" s="57"/>
      <c r="CI187" s="57"/>
      <c r="CJ187" s="57"/>
      <c r="CK187" s="57"/>
      <c r="CL187" s="57"/>
      <c r="CM187" s="57"/>
      <c r="CN187" s="57"/>
      <c r="CO187" s="57"/>
      <c r="CP187" s="57"/>
      <c r="CQ187" s="57"/>
      <c r="CR187" s="57"/>
      <c r="CS187" s="57"/>
      <c r="CT187" s="57"/>
      <c r="CU187" s="57"/>
      <c r="CV187" s="57"/>
      <c r="CW187" s="57"/>
      <c r="CX187" s="57"/>
      <c r="CY187" s="57"/>
      <c r="CZ187" s="57"/>
    </row>
    <row r="188" spans="1:104" s="58" customFormat="1" ht="23.25" x14ac:dyDescent="0.35">
      <c r="A188" s="400">
        <v>14</v>
      </c>
      <c r="B188" s="398"/>
      <c r="C188" s="398"/>
      <c r="D188" s="398"/>
      <c r="E188" s="398"/>
      <c r="F188" s="398"/>
      <c r="G188" s="405" t="s">
        <v>210</v>
      </c>
      <c r="H188" s="406"/>
      <c r="I188" s="406"/>
      <c r="J188" s="406"/>
      <c r="K188" s="406"/>
      <c r="L188" s="406"/>
      <c r="M188" s="406"/>
      <c r="N188" s="406"/>
      <c r="O188" s="406"/>
      <c r="P188" s="406"/>
      <c r="Q188" s="406"/>
      <c r="R188" s="406"/>
      <c r="S188" s="406"/>
      <c r="T188" s="406"/>
      <c r="U188" s="406"/>
      <c r="V188" s="406"/>
      <c r="W188" s="406"/>
      <c r="X188" s="406"/>
      <c r="Y188" s="406"/>
      <c r="Z188" s="406"/>
      <c r="AA188" s="406"/>
      <c r="AB188" s="406"/>
      <c r="AC188" s="406"/>
      <c r="AD188" s="406"/>
      <c r="AE188" s="406"/>
      <c r="AF188" s="407"/>
      <c r="AG188" s="398">
        <v>99</v>
      </c>
      <c r="AH188" s="398"/>
      <c r="AI188" s="398"/>
      <c r="AJ188" s="398"/>
      <c r="AK188" s="398"/>
      <c r="AL188" s="398"/>
      <c r="AM188" s="398"/>
      <c r="AN188" s="404"/>
      <c r="AO188" s="404"/>
      <c r="AP188" s="404"/>
      <c r="AQ188" s="404"/>
      <c r="AR188" s="404"/>
      <c r="AS188" s="404"/>
      <c r="AT188" s="404"/>
      <c r="AU188" s="408">
        <f t="shared" si="14"/>
        <v>99</v>
      </c>
      <c r="AV188" s="408"/>
      <c r="AW188" s="408"/>
      <c r="AX188" s="408"/>
      <c r="AY188" s="408"/>
      <c r="AZ188" s="408"/>
      <c r="BA188" s="408"/>
      <c r="BB188" s="408"/>
      <c r="BC188" s="408"/>
      <c r="BD188" s="409"/>
      <c r="BE188" s="497"/>
      <c r="BF188" s="107"/>
      <c r="BG188" s="107"/>
      <c r="BH188" s="107"/>
      <c r="BI188" s="107"/>
      <c r="BJ188" s="107"/>
      <c r="BK188" s="107"/>
      <c r="BL188" s="107"/>
      <c r="BM188" s="57"/>
      <c r="BN188" s="57"/>
      <c r="BO188" s="57"/>
      <c r="BP188" s="57"/>
      <c r="BQ188" s="57"/>
      <c r="BR188" s="57"/>
      <c r="BS188" s="57"/>
      <c r="BT188" s="57"/>
      <c r="BU188" s="57"/>
      <c r="BV188" s="57"/>
      <c r="BW188" s="57"/>
      <c r="BX188" s="57"/>
      <c r="BY188" s="57"/>
      <c r="BZ188" s="57"/>
      <c r="CA188" s="57"/>
      <c r="CB188" s="57"/>
      <c r="CC188" s="57"/>
      <c r="CD188" s="57"/>
      <c r="CE188" s="57"/>
      <c r="CF188" s="57"/>
      <c r="CG188" s="57"/>
      <c r="CH188" s="57"/>
      <c r="CI188" s="57"/>
      <c r="CJ188" s="57"/>
      <c r="CK188" s="57"/>
      <c r="CL188" s="57"/>
      <c r="CM188" s="57"/>
      <c r="CN188" s="57"/>
      <c r="CO188" s="57"/>
      <c r="CP188" s="57"/>
      <c r="CQ188" s="57"/>
      <c r="CR188" s="57"/>
      <c r="CS188" s="57"/>
      <c r="CT188" s="57"/>
      <c r="CU188" s="57"/>
      <c r="CV188" s="57"/>
      <c r="CW188" s="57"/>
      <c r="CX188" s="57"/>
      <c r="CY188" s="57"/>
      <c r="CZ188" s="57"/>
    </row>
    <row r="189" spans="1:104" s="58" customFormat="1" ht="23.25" x14ac:dyDescent="0.35">
      <c r="A189" s="400">
        <v>15</v>
      </c>
      <c r="B189" s="398"/>
      <c r="C189" s="398"/>
      <c r="D189" s="398"/>
      <c r="E189" s="398"/>
      <c r="F189" s="398"/>
      <c r="G189" s="405" t="s">
        <v>211</v>
      </c>
      <c r="H189" s="406"/>
      <c r="I189" s="406"/>
      <c r="J189" s="406"/>
      <c r="K189" s="406"/>
      <c r="L189" s="406"/>
      <c r="M189" s="406"/>
      <c r="N189" s="406"/>
      <c r="O189" s="406"/>
      <c r="P189" s="406"/>
      <c r="Q189" s="406"/>
      <c r="R189" s="406"/>
      <c r="S189" s="406"/>
      <c r="T189" s="406"/>
      <c r="U189" s="406"/>
      <c r="V189" s="406"/>
      <c r="W189" s="406"/>
      <c r="X189" s="406"/>
      <c r="Y189" s="406"/>
      <c r="Z189" s="406"/>
      <c r="AA189" s="406"/>
      <c r="AB189" s="406"/>
      <c r="AC189" s="406"/>
      <c r="AD189" s="406"/>
      <c r="AE189" s="406"/>
      <c r="AF189" s="407"/>
      <c r="AG189" s="398">
        <v>95</v>
      </c>
      <c r="AH189" s="398"/>
      <c r="AI189" s="398"/>
      <c r="AJ189" s="398"/>
      <c r="AK189" s="398"/>
      <c r="AL189" s="398"/>
      <c r="AM189" s="398"/>
      <c r="AN189" s="404"/>
      <c r="AO189" s="404"/>
      <c r="AP189" s="404"/>
      <c r="AQ189" s="404"/>
      <c r="AR189" s="404"/>
      <c r="AS189" s="404"/>
      <c r="AT189" s="404"/>
      <c r="AU189" s="408">
        <f t="shared" si="14"/>
        <v>95</v>
      </c>
      <c r="AV189" s="408"/>
      <c r="AW189" s="408"/>
      <c r="AX189" s="408"/>
      <c r="AY189" s="408"/>
      <c r="AZ189" s="408"/>
      <c r="BA189" s="408"/>
      <c r="BB189" s="408"/>
      <c r="BC189" s="408"/>
      <c r="BD189" s="409"/>
      <c r="BE189" s="497"/>
      <c r="BF189" s="107"/>
      <c r="BG189" s="107"/>
      <c r="BH189" s="107"/>
      <c r="BI189" s="107"/>
      <c r="BJ189" s="107"/>
      <c r="BK189" s="107"/>
      <c r="BL189" s="107"/>
      <c r="BM189" s="57"/>
      <c r="BN189" s="57"/>
      <c r="BO189" s="57"/>
      <c r="BP189" s="57"/>
      <c r="BQ189" s="57"/>
      <c r="BR189" s="57"/>
      <c r="BS189" s="57"/>
      <c r="BT189" s="57"/>
      <c r="BU189" s="57"/>
      <c r="BV189" s="57"/>
      <c r="BW189" s="57"/>
      <c r="BX189" s="57"/>
      <c r="BY189" s="57"/>
      <c r="BZ189" s="57"/>
      <c r="CA189" s="57"/>
      <c r="CB189" s="57"/>
      <c r="CC189" s="57"/>
      <c r="CD189" s="57"/>
      <c r="CE189" s="57"/>
      <c r="CF189" s="57"/>
      <c r="CG189" s="57"/>
      <c r="CH189" s="57"/>
      <c r="CI189" s="57"/>
      <c r="CJ189" s="57"/>
      <c r="CK189" s="57"/>
      <c r="CL189" s="57"/>
      <c r="CM189" s="57"/>
      <c r="CN189" s="57"/>
      <c r="CO189" s="57"/>
      <c r="CP189" s="57"/>
      <c r="CQ189" s="57"/>
      <c r="CR189" s="57"/>
      <c r="CS189" s="57"/>
      <c r="CT189" s="57"/>
      <c r="CU189" s="57"/>
      <c r="CV189" s="57"/>
      <c r="CW189" s="57"/>
      <c r="CX189" s="57"/>
      <c r="CY189" s="57"/>
      <c r="CZ189" s="57"/>
    </row>
    <row r="190" spans="1:104" s="58" customFormat="1" ht="23.25" x14ac:dyDescent="0.35">
      <c r="A190" s="400">
        <v>16</v>
      </c>
      <c r="B190" s="398"/>
      <c r="C190" s="398"/>
      <c r="D190" s="398"/>
      <c r="E190" s="398"/>
      <c r="F190" s="398"/>
      <c r="G190" s="405" t="s">
        <v>212</v>
      </c>
      <c r="H190" s="406"/>
      <c r="I190" s="406"/>
      <c r="J190" s="406"/>
      <c r="K190" s="406"/>
      <c r="L190" s="406"/>
      <c r="M190" s="406"/>
      <c r="N190" s="406"/>
      <c r="O190" s="406"/>
      <c r="P190" s="406"/>
      <c r="Q190" s="406"/>
      <c r="R190" s="406"/>
      <c r="S190" s="406"/>
      <c r="T190" s="406"/>
      <c r="U190" s="406"/>
      <c r="V190" s="406"/>
      <c r="W190" s="406"/>
      <c r="X190" s="406"/>
      <c r="Y190" s="406"/>
      <c r="Z190" s="406"/>
      <c r="AA190" s="406"/>
      <c r="AB190" s="406"/>
      <c r="AC190" s="406"/>
      <c r="AD190" s="406"/>
      <c r="AE190" s="406"/>
      <c r="AF190" s="407"/>
      <c r="AG190" s="398">
        <v>97</v>
      </c>
      <c r="AH190" s="398"/>
      <c r="AI190" s="398"/>
      <c r="AJ190" s="398"/>
      <c r="AK190" s="398"/>
      <c r="AL190" s="398"/>
      <c r="AM190" s="398"/>
      <c r="AN190" s="404"/>
      <c r="AO190" s="404"/>
      <c r="AP190" s="404"/>
      <c r="AQ190" s="404"/>
      <c r="AR190" s="404"/>
      <c r="AS190" s="404"/>
      <c r="AT190" s="404"/>
      <c r="AU190" s="408">
        <f t="shared" si="14"/>
        <v>97</v>
      </c>
      <c r="AV190" s="408"/>
      <c r="AW190" s="408"/>
      <c r="AX190" s="408"/>
      <c r="AY190" s="408"/>
      <c r="AZ190" s="408"/>
      <c r="BA190" s="408"/>
      <c r="BB190" s="408"/>
      <c r="BC190" s="408"/>
      <c r="BD190" s="409"/>
      <c r="BE190" s="497"/>
      <c r="BF190" s="107"/>
      <c r="BG190" s="107"/>
      <c r="BH190" s="107"/>
      <c r="BI190" s="107"/>
      <c r="BJ190" s="107"/>
      <c r="BK190" s="107"/>
      <c r="BL190" s="107"/>
      <c r="BM190" s="57"/>
      <c r="BN190" s="57"/>
      <c r="BO190" s="57"/>
      <c r="BP190" s="57"/>
      <c r="BQ190" s="57"/>
      <c r="BR190" s="57"/>
      <c r="BS190" s="57"/>
      <c r="BT190" s="57"/>
      <c r="BU190" s="57"/>
      <c r="BV190" s="57"/>
      <c r="BW190" s="57"/>
      <c r="BX190" s="57"/>
      <c r="BY190" s="57"/>
      <c r="BZ190" s="57"/>
      <c r="CA190" s="57"/>
      <c r="CB190" s="57"/>
      <c r="CC190" s="57"/>
      <c r="CD190" s="57"/>
      <c r="CE190" s="57"/>
      <c r="CF190" s="57"/>
      <c r="CG190" s="57"/>
      <c r="CH190" s="57"/>
      <c r="CI190" s="57"/>
      <c r="CJ190" s="57"/>
      <c r="CK190" s="57"/>
      <c r="CL190" s="57"/>
      <c r="CM190" s="57"/>
      <c r="CN190" s="57"/>
      <c r="CO190" s="57"/>
      <c r="CP190" s="57"/>
      <c r="CQ190" s="57"/>
      <c r="CR190" s="57"/>
      <c r="CS190" s="57"/>
      <c r="CT190" s="57"/>
      <c r="CU190" s="57"/>
      <c r="CV190" s="57"/>
      <c r="CW190" s="57"/>
      <c r="CX190" s="57"/>
      <c r="CY190" s="57"/>
      <c r="CZ190" s="57"/>
    </row>
    <row r="191" spans="1:104" s="58" customFormat="1" ht="23.25" x14ac:dyDescent="0.35">
      <c r="A191" s="400">
        <v>17</v>
      </c>
      <c r="B191" s="398"/>
      <c r="C191" s="398"/>
      <c r="D191" s="398"/>
      <c r="E191" s="398"/>
      <c r="F191" s="398"/>
      <c r="G191" s="405" t="s">
        <v>213</v>
      </c>
      <c r="H191" s="406"/>
      <c r="I191" s="406"/>
      <c r="J191" s="406"/>
      <c r="K191" s="406"/>
      <c r="L191" s="406"/>
      <c r="M191" s="406"/>
      <c r="N191" s="406"/>
      <c r="O191" s="406"/>
      <c r="P191" s="406"/>
      <c r="Q191" s="406"/>
      <c r="R191" s="406"/>
      <c r="S191" s="406"/>
      <c r="T191" s="406"/>
      <c r="U191" s="406"/>
      <c r="V191" s="406"/>
      <c r="W191" s="406"/>
      <c r="X191" s="406"/>
      <c r="Y191" s="406"/>
      <c r="Z191" s="406"/>
      <c r="AA191" s="406"/>
      <c r="AB191" s="406"/>
      <c r="AC191" s="406"/>
      <c r="AD191" s="406"/>
      <c r="AE191" s="406"/>
      <c r="AF191" s="407"/>
      <c r="AG191" s="398">
        <v>98</v>
      </c>
      <c r="AH191" s="398"/>
      <c r="AI191" s="398"/>
      <c r="AJ191" s="398"/>
      <c r="AK191" s="398"/>
      <c r="AL191" s="398"/>
      <c r="AM191" s="398"/>
      <c r="AN191" s="404"/>
      <c r="AO191" s="404"/>
      <c r="AP191" s="404"/>
      <c r="AQ191" s="404"/>
      <c r="AR191" s="404"/>
      <c r="AS191" s="404"/>
      <c r="AT191" s="404"/>
      <c r="AU191" s="408">
        <f t="shared" si="14"/>
        <v>98</v>
      </c>
      <c r="AV191" s="408"/>
      <c r="AW191" s="408"/>
      <c r="AX191" s="408"/>
      <c r="AY191" s="408"/>
      <c r="AZ191" s="408"/>
      <c r="BA191" s="408"/>
      <c r="BB191" s="408"/>
      <c r="BC191" s="408"/>
      <c r="BD191" s="409"/>
      <c r="BE191" s="497"/>
      <c r="BF191" s="107"/>
      <c r="BG191" s="107"/>
      <c r="BH191" s="107"/>
      <c r="BI191" s="107"/>
      <c r="BJ191" s="107"/>
      <c r="BK191" s="107"/>
      <c r="BL191" s="107"/>
      <c r="BM191" s="57"/>
      <c r="BN191" s="57"/>
      <c r="BO191" s="57"/>
      <c r="BP191" s="57"/>
      <c r="BQ191" s="57"/>
      <c r="BR191" s="57"/>
      <c r="BS191" s="57"/>
      <c r="BT191" s="57"/>
      <c r="BU191" s="57"/>
      <c r="BV191" s="57"/>
      <c r="BW191" s="57"/>
      <c r="BX191" s="57"/>
      <c r="BY191" s="57"/>
      <c r="BZ191" s="57"/>
      <c r="CA191" s="57"/>
      <c r="CB191" s="57"/>
      <c r="CC191" s="57"/>
      <c r="CD191" s="57"/>
      <c r="CE191" s="57"/>
      <c r="CF191" s="57"/>
      <c r="CG191" s="57"/>
      <c r="CH191" s="57"/>
      <c r="CI191" s="57"/>
      <c r="CJ191" s="57"/>
      <c r="CK191" s="57"/>
      <c r="CL191" s="57"/>
      <c r="CM191" s="57"/>
      <c r="CN191" s="57"/>
      <c r="CO191" s="57"/>
      <c r="CP191" s="57"/>
      <c r="CQ191" s="57"/>
      <c r="CR191" s="57"/>
      <c r="CS191" s="57"/>
      <c r="CT191" s="57"/>
      <c r="CU191" s="57"/>
      <c r="CV191" s="57"/>
      <c r="CW191" s="57"/>
      <c r="CX191" s="57"/>
      <c r="CY191" s="57"/>
      <c r="CZ191" s="57"/>
    </row>
    <row r="192" spans="1:104" s="58" customFormat="1" ht="23.25" x14ac:dyDescent="0.35">
      <c r="A192" s="400">
        <v>18</v>
      </c>
      <c r="B192" s="398"/>
      <c r="C192" s="398"/>
      <c r="D192" s="398"/>
      <c r="E192" s="398"/>
      <c r="F192" s="398"/>
      <c r="G192" s="405" t="s">
        <v>214</v>
      </c>
      <c r="H192" s="406"/>
      <c r="I192" s="406"/>
      <c r="J192" s="406"/>
      <c r="K192" s="406"/>
      <c r="L192" s="406"/>
      <c r="M192" s="406"/>
      <c r="N192" s="406"/>
      <c r="O192" s="406"/>
      <c r="P192" s="406"/>
      <c r="Q192" s="406"/>
      <c r="R192" s="406"/>
      <c r="S192" s="406"/>
      <c r="T192" s="406"/>
      <c r="U192" s="406"/>
      <c r="V192" s="406"/>
      <c r="W192" s="406"/>
      <c r="X192" s="406"/>
      <c r="Y192" s="406"/>
      <c r="Z192" s="406"/>
      <c r="AA192" s="406"/>
      <c r="AB192" s="406"/>
      <c r="AC192" s="406"/>
      <c r="AD192" s="406"/>
      <c r="AE192" s="406"/>
      <c r="AF192" s="407"/>
      <c r="AG192" s="398">
        <v>99</v>
      </c>
      <c r="AH192" s="398"/>
      <c r="AI192" s="398"/>
      <c r="AJ192" s="398"/>
      <c r="AK192" s="398"/>
      <c r="AL192" s="398"/>
      <c r="AM192" s="398"/>
      <c r="AN192" s="404"/>
      <c r="AO192" s="404"/>
      <c r="AP192" s="404"/>
      <c r="AQ192" s="404"/>
      <c r="AR192" s="404"/>
      <c r="AS192" s="404"/>
      <c r="AT192" s="404"/>
      <c r="AU192" s="408">
        <f t="shared" si="14"/>
        <v>99</v>
      </c>
      <c r="AV192" s="408"/>
      <c r="AW192" s="408"/>
      <c r="AX192" s="408"/>
      <c r="AY192" s="408"/>
      <c r="AZ192" s="408"/>
      <c r="BA192" s="408"/>
      <c r="BB192" s="408"/>
      <c r="BC192" s="408"/>
      <c r="BD192" s="409"/>
      <c r="BE192" s="497"/>
      <c r="BF192" s="107"/>
      <c r="BG192" s="107"/>
      <c r="BH192" s="107"/>
      <c r="BI192" s="107"/>
      <c r="BJ192" s="107"/>
      <c r="BK192" s="107"/>
      <c r="BL192" s="10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c r="CK192" s="57"/>
      <c r="CL192" s="57"/>
      <c r="CM192" s="57"/>
      <c r="CN192" s="57"/>
      <c r="CO192" s="57"/>
      <c r="CP192" s="57"/>
      <c r="CQ192" s="57"/>
      <c r="CR192" s="57"/>
      <c r="CS192" s="57"/>
      <c r="CT192" s="57"/>
      <c r="CU192" s="57"/>
      <c r="CV192" s="57"/>
      <c r="CW192" s="57"/>
      <c r="CX192" s="57"/>
      <c r="CY192" s="57"/>
      <c r="CZ192" s="57"/>
    </row>
    <row r="193" spans="1:104" s="58" customFormat="1" ht="23.25" x14ac:dyDescent="0.35">
      <c r="A193" s="400">
        <v>19</v>
      </c>
      <c r="B193" s="398"/>
      <c r="C193" s="398"/>
      <c r="D193" s="398"/>
      <c r="E193" s="398"/>
      <c r="F193" s="398"/>
      <c r="G193" s="405" t="s">
        <v>215</v>
      </c>
      <c r="H193" s="406"/>
      <c r="I193" s="406"/>
      <c r="J193" s="406"/>
      <c r="K193" s="406"/>
      <c r="L193" s="406"/>
      <c r="M193" s="406"/>
      <c r="N193" s="406"/>
      <c r="O193" s="406"/>
      <c r="P193" s="406"/>
      <c r="Q193" s="406"/>
      <c r="R193" s="406"/>
      <c r="S193" s="406"/>
      <c r="T193" s="406"/>
      <c r="U193" s="406"/>
      <c r="V193" s="406"/>
      <c r="W193" s="406"/>
      <c r="X193" s="406"/>
      <c r="Y193" s="406"/>
      <c r="Z193" s="406"/>
      <c r="AA193" s="406"/>
      <c r="AB193" s="406"/>
      <c r="AC193" s="406"/>
      <c r="AD193" s="406"/>
      <c r="AE193" s="406"/>
      <c r="AF193" s="407"/>
      <c r="AG193" s="398">
        <v>99.5</v>
      </c>
      <c r="AH193" s="398"/>
      <c r="AI193" s="398"/>
      <c r="AJ193" s="398"/>
      <c r="AK193" s="398"/>
      <c r="AL193" s="398"/>
      <c r="AM193" s="398"/>
      <c r="AN193" s="404"/>
      <c r="AO193" s="404"/>
      <c r="AP193" s="404"/>
      <c r="AQ193" s="404"/>
      <c r="AR193" s="404"/>
      <c r="AS193" s="404"/>
      <c r="AT193" s="404"/>
      <c r="AU193" s="408">
        <f t="shared" si="14"/>
        <v>99.5</v>
      </c>
      <c r="AV193" s="408"/>
      <c r="AW193" s="408"/>
      <c r="AX193" s="408"/>
      <c r="AY193" s="408"/>
      <c r="AZ193" s="408"/>
      <c r="BA193" s="408"/>
      <c r="BB193" s="408"/>
      <c r="BC193" s="408"/>
      <c r="BD193" s="409"/>
      <c r="BE193" s="497"/>
      <c r="BF193" s="107"/>
      <c r="BG193" s="107"/>
      <c r="BH193" s="107"/>
      <c r="BI193" s="107"/>
      <c r="BJ193" s="107"/>
      <c r="BK193" s="107"/>
      <c r="BL193" s="107"/>
      <c r="BM193" s="57"/>
      <c r="BN193" s="57"/>
      <c r="BO193" s="57"/>
      <c r="BP193" s="57"/>
      <c r="BQ193" s="57"/>
      <c r="BR193" s="57"/>
      <c r="BS193" s="57"/>
      <c r="BT193" s="57"/>
      <c r="BU193" s="57"/>
      <c r="BV193" s="57"/>
      <c r="BW193" s="57"/>
      <c r="BX193" s="57"/>
      <c r="BY193" s="57"/>
      <c r="BZ193" s="57"/>
      <c r="CA193" s="57"/>
      <c r="CB193" s="57"/>
      <c r="CC193" s="57"/>
      <c r="CD193" s="57"/>
      <c r="CE193" s="57"/>
      <c r="CF193" s="57"/>
      <c r="CG193" s="57"/>
      <c r="CH193" s="57"/>
      <c r="CI193" s="57"/>
      <c r="CJ193" s="57"/>
      <c r="CK193" s="57"/>
      <c r="CL193" s="57"/>
      <c r="CM193" s="57"/>
      <c r="CN193" s="57"/>
      <c r="CO193" s="57"/>
      <c r="CP193" s="57"/>
      <c r="CQ193" s="57"/>
      <c r="CR193" s="57"/>
      <c r="CS193" s="57"/>
      <c r="CT193" s="57"/>
      <c r="CU193" s="57"/>
      <c r="CV193" s="57"/>
      <c r="CW193" s="57"/>
      <c r="CX193" s="57"/>
      <c r="CY193" s="57"/>
      <c r="CZ193" s="57"/>
    </row>
    <row r="194" spans="1:104" s="58" customFormat="1" ht="23.25" x14ac:dyDescent="0.35">
      <c r="A194" s="400">
        <v>20</v>
      </c>
      <c r="B194" s="398"/>
      <c r="C194" s="398"/>
      <c r="D194" s="398"/>
      <c r="E194" s="398"/>
      <c r="F194" s="398"/>
      <c r="G194" s="405" t="s">
        <v>216</v>
      </c>
      <c r="H194" s="406"/>
      <c r="I194" s="406"/>
      <c r="J194" s="406"/>
      <c r="K194" s="406"/>
      <c r="L194" s="406"/>
      <c r="M194" s="406"/>
      <c r="N194" s="406"/>
      <c r="O194" s="406"/>
      <c r="P194" s="406"/>
      <c r="Q194" s="406"/>
      <c r="R194" s="406"/>
      <c r="S194" s="406"/>
      <c r="T194" s="406"/>
      <c r="U194" s="406"/>
      <c r="V194" s="406"/>
      <c r="W194" s="406"/>
      <c r="X194" s="406"/>
      <c r="Y194" s="406"/>
      <c r="Z194" s="406"/>
      <c r="AA194" s="406"/>
      <c r="AB194" s="406"/>
      <c r="AC194" s="406"/>
      <c r="AD194" s="406"/>
      <c r="AE194" s="406"/>
      <c r="AF194" s="407"/>
      <c r="AG194" s="398">
        <v>95</v>
      </c>
      <c r="AH194" s="398"/>
      <c r="AI194" s="398"/>
      <c r="AJ194" s="398"/>
      <c r="AK194" s="398"/>
      <c r="AL194" s="398"/>
      <c r="AM194" s="398"/>
      <c r="AN194" s="404"/>
      <c r="AO194" s="404"/>
      <c r="AP194" s="404"/>
      <c r="AQ194" s="404"/>
      <c r="AR194" s="404"/>
      <c r="AS194" s="404"/>
      <c r="AT194" s="404"/>
      <c r="AU194" s="408">
        <f t="shared" si="14"/>
        <v>95</v>
      </c>
      <c r="AV194" s="408"/>
      <c r="AW194" s="408"/>
      <c r="AX194" s="408"/>
      <c r="AY194" s="408"/>
      <c r="AZ194" s="408"/>
      <c r="BA194" s="408"/>
      <c r="BB194" s="408"/>
      <c r="BC194" s="408"/>
      <c r="BD194" s="409"/>
      <c r="BE194" s="497"/>
      <c r="BF194" s="107"/>
      <c r="BG194" s="107"/>
      <c r="BH194" s="107"/>
      <c r="BI194" s="107"/>
      <c r="BJ194" s="107"/>
      <c r="BK194" s="107"/>
      <c r="BL194" s="107"/>
      <c r="BM194" s="57"/>
      <c r="BN194" s="57"/>
      <c r="BO194" s="57"/>
      <c r="BP194" s="57"/>
      <c r="BQ194" s="57"/>
      <c r="BR194" s="57"/>
      <c r="BS194" s="57"/>
      <c r="BT194" s="57"/>
      <c r="BU194" s="57"/>
      <c r="BV194" s="57"/>
      <c r="BW194" s="57"/>
      <c r="BX194" s="57"/>
      <c r="BY194" s="57"/>
      <c r="BZ194" s="57"/>
      <c r="CA194" s="57"/>
      <c r="CB194" s="57"/>
      <c r="CC194" s="57"/>
      <c r="CD194" s="57"/>
      <c r="CE194" s="57"/>
      <c r="CF194" s="57"/>
      <c r="CG194" s="57"/>
      <c r="CH194" s="57"/>
      <c r="CI194" s="57"/>
      <c r="CJ194" s="57"/>
      <c r="CK194" s="57"/>
      <c r="CL194" s="57"/>
      <c r="CM194" s="57"/>
      <c r="CN194" s="57"/>
      <c r="CO194" s="57"/>
      <c r="CP194" s="57"/>
      <c r="CQ194" s="57"/>
      <c r="CR194" s="57"/>
      <c r="CS194" s="57"/>
      <c r="CT194" s="57"/>
      <c r="CU194" s="57"/>
      <c r="CV194" s="57"/>
      <c r="CW194" s="57"/>
      <c r="CX194" s="57"/>
      <c r="CY194" s="57"/>
      <c r="CZ194" s="57"/>
    </row>
    <row r="195" spans="1:104" s="58" customFormat="1" ht="23.25" x14ac:dyDescent="0.35">
      <c r="A195" s="400">
        <v>21</v>
      </c>
      <c r="B195" s="398"/>
      <c r="C195" s="398"/>
      <c r="D195" s="398"/>
      <c r="E195" s="398"/>
      <c r="F195" s="398"/>
      <c r="G195" s="499" t="s">
        <v>217</v>
      </c>
      <c r="H195" s="500"/>
      <c r="I195" s="500"/>
      <c r="J195" s="500"/>
      <c r="K195" s="500"/>
      <c r="L195" s="500"/>
      <c r="M195" s="500"/>
      <c r="N195" s="500"/>
      <c r="O195" s="500"/>
      <c r="P195" s="500"/>
      <c r="Q195" s="500"/>
      <c r="R195" s="500"/>
      <c r="S195" s="500"/>
      <c r="T195" s="500"/>
      <c r="U195" s="500"/>
      <c r="V195" s="500"/>
      <c r="W195" s="500"/>
      <c r="X195" s="500"/>
      <c r="Y195" s="500"/>
      <c r="Z195" s="500"/>
      <c r="AA195" s="500"/>
      <c r="AB195" s="500"/>
      <c r="AC195" s="500"/>
      <c r="AD195" s="500"/>
      <c r="AE195" s="500"/>
      <c r="AF195" s="501"/>
      <c r="AG195" s="502">
        <v>0</v>
      </c>
      <c r="AH195" s="502"/>
      <c r="AI195" s="502"/>
      <c r="AJ195" s="502"/>
      <c r="AK195" s="502"/>
      <c r="AL195" s="502"/>
      <c r="AM195" s="502"/>
      <c r="AN195" s="503"/>
      <c r="AO195" s="503"/>
      <c r="AP195" s="503"/>
      <c r="AQ195" s="503"/>
      <c r="AR195" s="503"/>
      <c r="AS195" s="503"/>
      <c r="AT195" s="503"/>
      <c r="AU195" s="504">
        <f t="shared" si="14"/>
        <v>0</v>
      </c>
      <c r="AV195" s="504"/>
      <c r="AW195" s="504"/>
      <c r="AX195" s="504"/>
      <c r="AY195" s="504"/>
      <c r="AZ195" s="504"/>
      <c r="BA195" s="504"/>
      <c r="BB195" s="504"/>
      <c r="BC195" s="504"/>
      <c r="BD195" s="505"/>
      <c r="BE195" s="497"/>
      <c r="BF195" s="107"/>
      <c r="BG195" s="107"/>
      <c r="BH195" s="107"/>
      <c r="BI195" s="107"/>
      <c r="BJ195" s="107"/>
      <c r="BK195" s="107"/>
      <c r="BL195" s="107"/>
      <c r="BM195" s="57"/>
      <c r="BN195" s="57"/>
      <c r="BO195" s="57"/>
      <c r="BP195" s="57"/>
      <c r="BQ195" s="57"/>
      <c r="BR195" s="57"/>
      <c r="BS195" s="57"/>
      <c r="BT195" s="57"/>
      <c r="BU195" s="57"/>
      <c r="BV195" s="57"/>
      <c r="BW195" s="57"/>
      <c r="BX195" s="57"/>
      <c r="BY195" s="57"/>
      <c r="BZ195" s="57"/>
      <c r="CA195" s="57"/>
      <c r="CB195" s="57"/>
      <c r="CC195" s="57"/>
      <c r="CD195" s="57"/>
      <c r="CE195" s="57"/>
      <c r="CF195" s="57"/>
      <c r="CG195" s="57"/>
      <c r="CH195" s="57"/>
      <c r="CI195" s="57"/>
      <c r="CJ195" s="57"/>
      <c r="CK195" s="57"/>
      <c r="CL195" s="57"/>
      <c r="CM195" s="57"/>
      <c r="CN195" s="57"/>
      <c r="CO195" s="57"/>
      <c r="CP195" s="57"/>
      <c r="CQ195" s="57"/>
      <c r="CR195" s="57"/>
      <c r="CS195" s="57"/>
      <c r="CT195" s="57"/>
      <c r="CU195" s="57"/>
      <c r="CV195" s="57"/>
      <c r="CW195" s="57"/>
      <c r="CX195" s="57"/>
      <c r="CY195" s="57"/>
      <c r="CZ195" s="57"/>
    </row>
    <row r="196" spans="1:104" s="58" customFormat="1" ht="24" thickBot="1" x14ac:dyDescent="0.4">
      <c r="A196" s="523">
        <v>22</v>
      </c>
      <c r="B196" s="524"/>
      <c r="C196" s="524"/>
      <c r="D196" s="524"/>
      <c r="E196" s="524"/>
      <c r="F196" s="524"/>
      <c r="G196" s="525" t="s">
        <v>154</v>
      </c>
      <c r="H196" s="526"/>
      <c r="I196" s="526"/>
      <c r="J196" s="526"/>
      <c r="K196" s="526"/>
      <c r="L196" s="526"/>
      <c r="M196" s="526"/>
      <c r="N196" s="526"/>
      <c r="O196" s="526"/>
      <c r="P196" s="526"/>
      <c r="Q196" s="526"/>
      <c r="R196" s="526"/>
      <c r="S196" s="526"/>
      <c r="T196" s="526"/>
      <c r="U196" s="526"/>
      <c r="V196" s="526"/>
      <c r="W196" s="526"/>
      <c r="X196" s="526"/>
      <c r="Y196" s="526"/>
      <c r="Z196" s="526"/>
      <c r="AA196" s="526"/>
      <c r="AB196" s="526"/>
      <c r="AC196" s="526"/>
      <c r="AD196" s="526"/>
      <c r="AE196" s="526"/>
      <c r="AF196" s="527"/>
      <c r="AG196" s="524" t="s">
        <v>155</v>
      </c>
      <c r="AH196" s="524"/>
      <c r="AI196" s="524"/>
      <c r="AJ196" s="524"/>
      <c r="AK196" s="524"/>
      <c r="AL196" s="524"/>
      <c r="AM196" s="524"/>
      <c r="AN196" s="498" t="s">
        <v>155</v>
      </c>
      <c r="AO196" s="498"/>
      <c r="AP196" s="498"/>
      <c r="AQ196" s="498"/>
      <c r="AR196" s="498"/>
      <c r="AS196" s="498"/>
      <c r="AT196" s="498"/>
      <c r="AU196" s="506" t="str">
        <f xml:space="preserve"> IF((ISBLANK(AN196)),AG196,AN196)</f>
        <v>Error</v>
      </c>
      <c r="AV196" s="506"/>
      <c r="AW196" s="506"/>
      <c r="AX196" s="506"/>
      <c r="AY196" s="506"/>
      <c r="AZ196" s="506"/>
      <c r="BA196" s="506"/>
      <c r="BB196" s="506"/>
      <c r="BC196" s="506"/>
      <c r="BD196" s="507"/>
      <c r="BE196" s="497"/>
      <c r="BF196" s="107"/>
      <c r="BG196" s="107"/>
      <c r="BH196" s="107"/>
      <c r="BI196" s="107"/>
      <c r="BJ196" s="107"/>
      <c r="BK196" s="107"/>
      <c r="BL196" s="107"/>
      <c r="BM196" s="57"/>
      <c r="BN196" s="57"/>
      <c r="BO196" s="57"/>
      <c r="BP196" s="57"/>
      <c r="BQ196" s="57"/>
      <c r="BR196" s="57"/>
      <c r="BS196" s="57"/>
      <c r="BT196" s="57"/>
      <c r="BU196" s="57"/>
      <c r="BV196" s="57"/>
      <c r="BW196" s="57"/>
      <c r="BX196" s="57"/>
      <c r="BY196" s="57"/>
      <c r="BZ196" s="57"/>
      <c r="CA196" s="57"/>
      <c r="CB196" s="57"/>
      <c r="CC196" s="57"/>
      <c r="CD196" s="57"/>
      <c r="CE196" s="57"/>
      <c r="CF196" s="57"/>
      <c r="CG196" s="57"/>
      <c r="CH196" s="57"/>
      <c r="CI196" s="57"/>
      <c r="CJ196" s="57"/>
      <c r="CK196" s="57"/>
      <c r="CL196" s="57"/>
      <c r="CM196" s="57"/>
      <c r="CN196" s="57"/>
      <c r="CO196" s="57"/>
      <c r="CP196" s="57"/>
      <c r="CQ196" s="57"/>
      <c r="CR196" s="57"/>
      <c r="CS196" s="57"/>
      <c r="CT196" s="57"/>
      <c r="CU196" s="57"/>
      <c r="CV196" s="57"/>
      <c r="CW196" s="57"/>
      <c r="CX196" s="57"/>
      <c r="CY196" s="57"/>
      <c r="CZ196" s="57"/>
    </row>
    <row r="197" spans="1:104" s="58" customFormat="1" ht="24" thickBot="1" x14ac:dyDescent="0.4">
      <c r="A197" s="508"/>
      <c r="B197" s="509"/>
      <c r="C197" s="509"/>
      <c r="D197" s="509"/>
      <c r="E197" s="509"/>
      <c r="F197" s="509"/>
      <c r="G197" s="509"/>
      <c r="H197" s="509"/>
      <c r="I197" s="509"/>
      <c r="J197" s="509"/>
      <c r="K197" s="509"/>
      <c r="L197" s="509"/>
      <c r="M197" s="509"/>
      <c r="N197" s="509"/>
      <c r="O197" s="509"/>
      <c r="P197" s="509"/>
      <c r="Q197" s="509"/>
      <c r="R197" s="509"/>
      <c r="S197" s="509"/>
      <c r="T197" s="509"/>
      <c r="U197" s="509"/>
      <c r="V197" s="509"/>
      <c r="W197" s="509"/>
      <c r="X197" s="509"/>
      <c r="Y197" s="509"/>
      <c r="Z197" s="509"/>
      <c r="AA197" s="509"/>
      <c r="AB197" s="509"/>
      <c r="AC197" s="509"/>
      <c r="AD197" s="509"/>
      <c r="AE197" s="509"/>
      <c r="AF197" s="509"/>
      <c r="AG197" s="509"/>
      <c r="AH197" s="509"/>
      <c r="AI197" s="509"/>
      <c r="AJ197" s="509"/>
      <c r="AK197" s="509"/>
      <c r="AL197" s="509"/>
      <c r="AM197" s="509"/>
      <c r="AN197" s="509"/>
      <c r="AO197" s="509"/>
      <c r="AP197" s="509"/>
      <c r="AQ197" s="509"/>
      <c r="AR197" s="509"/>
      <c r="AS197" s="509"/>
      <c r="AT197" s="509"/>
      <c r="AU197" s="509"/>
      <c r="AV197" s="509"/>
      <c r="AW197" s="509"/>
      <c r="AX197" s="509"/>
      <c r="AY197" s="509"/>
      <c r="AZ197" s="509"/>
      <c r="BA197" s="509"/>
      <c r="BB197" s="509"/>
      <c r="BC197" s="509"/>
      <c r="BD197" s="510"/>
      <c r="BE197" s="497"/>
      <c r="BF197" s="107"/>
      <c r="BG197" s="107"/>
      <c r="BH197" s="107"/>
      <c r="BI197" s="107"/>
      <c r="BJ197" s="107"/>
      <c r="BK197" s="107"/>
      <c r="BL197" s="10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57"/>
      <c r="CT197" s="57"/>
      <c r="CU197" s="57"/>
      <c r="CV197" s="57"/>
      <c r="CW197" s="57"/>
      <c r="CX197" s="57"/>
      <c r="CY197" s="57"/>
      <c r="CZ197" s="57"/>
    </row>
    <row r="198" spans="1:104" s="58" customFormat="1" ht="23.25" x14ac:dyDescent="0.35">
      <c r="A198" s="511"/>
      <c r="B198" s="203"/>
      <c r="C198" s="203"/>
      <c r="D198" s="281"/>
      <c r="E198" s="515" t="s">
        <v>218</v>
      </c>
      <c r="F198" s="509"/>
      <c r="G198" s="509"/>
      <c r="H198" s="509"/>
      <c r="I198" s="509"/>
      <c r="J198" s="509"/>
      <c r="K198" s="509"/>
      <c r="L198" s="509"/>
      <c r="M198" s="509"/>
      <c r="N198" s="509"/>
      <c r="O198" s="509"/>
      <c r="P198" s="509"/>
      <c r="Q198" s="509"/>
      <c r="R198" s="509"/>
      <c r="S198" s="509"/>
      <c r="T198" s="509"/>
      <c r="U198" s="509"/>
      <c r="V198" s="509"/>
      <c r="W198" s="509"/>
      <c r="X198" s="509"/>
      <c r="Y198" s="509"/>
      <c r="Z198" s="509"/>
      <c r="AA198" s="509"/>
      <c r="AB198" s="509"/>
      <c r="AC198" s="509"/>
      <c r="AD198" s="509"/>
      <c r="AE198" s="509"/>
      <c r="AF198" s="509"/>
      <c r="AG198" s="509"/>
      <c r="AH198" s="509"/>
      <c r="AI198" s="509"/>
      <c r="AJ198" s="509"/>
      <c r="AK198" s="509"/>
      <c r="AL198" s="509"/>
      <c r="AM198" s="509"/>
      <c r="AN198" s="509"/>
      <c r="AO198" s="509"/>
      <c r="AP198" s="509"/>
      <c r="AQ198" s="509"/>
      <c r="AR198" s="509"/>
      <c r="AS198" s="509"/>
      <c r="AT198" s="509"/>
      <c r="AU198" s="509"/>
      <c r="AV198" s="509"/>
      <c r="AW198" s="509"/>
      <c r="AX198" s="509"/>
      <c r="AY198" s="516"/>
      <c r="AZ198" s="278"/>
      <c r="BA198" s="203"/>
      <c r="BB198" s="203"/>
      <c r="BC198" s="203"/>
      <c r="BD198" s="517"/>
      <c r="BE198" s="497"/>
      <c r="BF198" s="107"/>
      <c r="BG198" s="107"/>
      <c r="BH198" s="107"/>
      <c r="BI198" s="107"/>
      <c r="BJ198" s="107"/>
      <c r="BK198" s="107"/>
      <c r="BL198" s="107"/>
      <c r="BM198" s="57"/>
      <c r="BN198" s="57"/>
      <c r="BO198" s="57"/>
      <c r="BP198" s="57"/>
      <c r="BQ198" s="57"/>
      <c r="BR198" s="57"/>
      <c r="BS198" s="57"/>
      <c r="BT198" s="57"/>
      <c r="BU198" s="57"/>
      <c r="BV198" s="57"/>
      <c r="BW198" s="57"/>
      <c r="BX198" s="57"/>
      <c r="BY198" s="57"/>
      <c r="BZ198" s="57"/>
      <c r="CA198" s="57"/>
      <c r="CB198" s="57"/>
      <c r="CC198" s="57"/>
      <c r="CD198" s="57"/>
      <c r="CE198" s="57"/>
      <c r="CF198" s="57"/>
      <c r="CG198" s="57"/>
      <c r="CH198" s="57"/>
      <c r="CI198" s="57"/>
      <c r="CJ198" s="57"/>
      <c r="CK198" s="57"/>
      <c r="CL198" s="57"/>
      <c r="CM198" s="57"/>
      <c r="CN198" s="57"/>
      <c r="CO198" s="57"/>
      <c r="CP198" s="57"/>
      <c r="CQ198" s="57"/>
      <c r="CR198" s="57"/>
      <c r="CS198" s="57"/>
      <c r="CT198" s="57"/>
      <c r="CU198" s="57"/>
      <c r="CV198" s="57"/>
      <c r="CW198" s="57"/>
      <c r="CX198" s="57"/>
      <c r="CY198" s="57"/>
      <c r="CZ198" s="57"/>
    </row>
    <row r="199" spans="1:104" s="58" customFormat="1" ht="24" thickBot="1" x14ac:dyDescent="0.4">
      <c r="A199" s="512"/>
      <c r="B199" s="513"/>
      <c r="C199" s="513"/>
      <c r="D199" s="514"/>
      <c r="E199" s="518">
        <v>1</v>
      </c>
      <c r="F199" s="514"/>
      <c r="G199" s="520" t="s">
        <v>219</v>
      </c>
      <c r="H199" s="521"/>
      <c r="I199" s="521"/>
      <c r="J199" s="521"/>
      <c r="K199" s="521"/>
      <c r="L199" s="521"/>
      <c r="M199" s="521"/>
      <c r="N199" s="521"/>
      <c r="O199" s="521"/>
      <c r="P199" s="521"/>
      <c r="Q199" s="521"/>
      <c r="R199" s="521"/>
      <c r="S199" s="521"/>
      <c r="T199" s="521"/>
      <c r="U199" s="521"/>
      <c r="V199" s="521"/>
      <c r="W199" s="521"/>
      <c r="X199" s="521"/>
      <c r="Y199" s="521"/>
      <c r="Z199" s="521"/>
      <c r="AA199" s="521"/>
      <c r="AB199" s="521"/>
      <c r="AC199" s="521"/>
      <c r="AD199" s="521"/>
      <c r="AE199" s="521"/>
      <c r="AF199" s="521"/>
      <c r="AG199" s="521"/>
      <c r="AH199" s="521"/>
      <c r="AI199" s="521"/>
      <c r="AJ199" s="521"/>
      <c r="AK199" s="521"/>
      <c r="AL199" s="521"/>
      <c r="AM199" s="521"/>
      <c r="AN199" s="521"/>
      <c r="AO199" s="521"/>
      <c r="AP199" s="521"/>
      <c r="AQ199" s="521"/>
      <c r="AR199" s="521"/>
      <c r="AS199" s="521"/>
      <c r="AT199" s="521"/>
      <c r="AU199" s="521"/>
      <c r="AV199" s="521"/>
      <c r="AW199" s="521"/>
      <c r="AX199" s="521"/>
      <c r="AY199" s="522"/>
      <c r="AZ199" s="518"/>
      <c r="BA199" s="513"/>
      <c r="BB199" s="513"/>
      <c r="BC199" s="513"/>
      <c r="BD199" s="519"/>
      <c r="BE199" s="497"/>
      <c r="BF199" s="107"/>
      <c r="BG199" s="107"/>
      <c r="BH199" s="107"/>
      <c r="BI199" s="107"/>
      <c r="BJ199" s="107"/>
      <c r="BK199" s="107"/>
      <c r="BL199" s="107"/>
      <c r="BM199" s="57"/>
      <c r="BN199" s="57"/>
      <c r="BO199" s="57"/>
      <c r="BP199" s="57"/>
      <c r="BQ199" s="57"/>
      <c r="BR199" s="57"/>
      <c r="BS199" s="57"/>
      <c r="BT199" s="57"/>
      <c r="BU199" s="57"/>
      <c r="BV199" s="57"/>
      <c r="BW199" s="57"/>
      <c r="BX199" s="57"/>
      <c r="BY199" s="57"/>
      <c r="BZ199" s="57"/>
      <c r="CA199" s="57"/>
      <c r="CB199" s="57"/>
      <c r="CC199" s="57"/>
      <c r="CD199" s="57"/>
      <c r="CE199" s="57"/>
      <c r="CF199" s="57"/>
      <c r="CG199" s="57"/>
      <c r="CH199" s="57"/>
      <c r="CI199" s="57"/>
      <c r="CJ199" s="57"/>
      <c r="CK199" s="57"/>
      <c r="CL199" s="57"/>
      <c r="CM199" s="57"/>
      <c r="CN199" s="57"/>
      <c r="CO199" s="57"/>
      <c r="CP199" s="57"/>
      <c r="CQ199" s="57"/>
      <c r="CR199" s="57"/>
      <c r="CS199" s="57"/>
      <c r="CT199" s="57"/>
      <c r="CU199" s="57"/>
      <c r="CV199" s="57"/>
      <c r="CW199" s="57"/>
      <c r="CX199" s="57"/>
      <c r="CY199" s="57"/>
      <c r="CZ199" s="57"/>
    </row>
    <row r="200" spans="1:104" s="58" customFormat="1" ht="21" thickTop="1" x14ac:dyDescent="0.3">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c r="BI200" s="57"/>
      <c r="BJ200" s="57"/>
      <c r="BK200" s="57"/>
      <c r="BL200" s="57"/>
      <c r="BM200" s="57"/>
      <c r="BN200" s="57"/>
      <c r="BO200" s="57"/>
      <c r="BP200" s="57"/>
      <c r="BQ200" s="57"/>
      <c r="BR200" s="57"/>
      <c r="BS200" s="57"/>
      <c r="BT200" s="57"/>
      <c r="BU200" s="57"/>
      <c r="BV200" s="57"/>
      <c r="BW200" s="57"/>
      <c r="BX200" s="57"/>
      <c r="BY200" s="57"/>
      <c r="BZ200" s="57"/>
      <c r="CA200" s="57"/>
      <c r="CB200" s="57"/>
      <c r="CC200" s="57"/>
      <c r="CD200" s="57"/>
      <c r="CE200" s="57"/>
      <c r="CF200" s="57"/>
      <c r="CG200" s="57"/>
      <c r="CH200" s="57"/>
      <c r="CI200" s="57"/>
      <c r="CJ200" s="57"/>
      <c r="CK200" s="57"/>
      <c r="CL200" s="57"/>
      <c r="CM200" s="57"/>
      <c r="CN200" s="57"/>
      <c r="CO200" s="57"/>
      <c r="CP200" s="57"/>
      <c r="CQ200" s="57"/>
      <c r="CR200" s="57"/>
      <c r="CS200" s="57"/>
      <c r="CT200" s="57"/>
      <c r="CU200" s="57"/>
      <c r="CV200" s="57"/>
      <c r="CW200" s="57"/>
      <c r="CX200" s="57"/>
      <c r="CY200" s="57"/>
      <c r="CZ200" s="57"/>
    </row>
    <row r="202" spans="1:104" ht="15.75" customHeight="1" x14ac:dyDescent="0.3">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c r="BI202" s="80"/>
      <c r="BJ202" s="80"/>
      <c r="BK202" s="80"/>
      <c r="BL202" s="80"/>
      <c r="BM202" s="80"/>
      <c r="BN202" s="80"/>
    </row>
    <row r="203" spans="1:104" ht="15.75" customHeight="1" x14ac:dyDescent="0.3">
      <c r="B203" s="80"/>
      <c r="C203" s="80"/>
      <c r="D203" s="80"/>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80"/>
    </row>
    <row r="204" spans="1:104" ht="15.75" customHeight="1" x14ac:dyDescent="0.3">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c r="BI204" s="81"/>
      <c r="BJ204" s="81"/>
      <c r="BK204" s="81"/>
      <c r="BL204" s="81"/>
      <c r="BM204" s="81"/>
      <c r="BN204" s="81"/>
    </row>
    <row r="205" spans="1:104" ht="15.75" customHeight="1" x14ac:dyDescent="0.3">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c r="BI205" s="81"/>
      <c r="BJ205" s="81"/>
      <c r="BK205" s="81"/>
      <c r="BL205" s="81"/>
      <c r="BM205" s="81"/>
      <c r="BN205" s="81"/>
    </row>
    <row r="206" spans="1:104" ht="15.75" customHeight="1" x14ac:dyDescent="0.3">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c r="BI206" s="81"/>
      <c r="BJ206" s="81"/>
      <c r="BK206" s="81"/>
      <c r="BL206" s="81"/>
      <c r="BM206" s="81"/>
      <c r="BN206" s="81"/>
    </row>
    <row r="207" spans="1:104" ht="15.75" customHeight="1" x14ac:dyDescent="0.3">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c r="BI207" s="81"/>
      <c r="BJ207" s="81"/>
      <c r="BK207" s="81"/>
      <c r="BL207" s="81"/>
      <c r="BM207" s="81"/>
      <c r="BN207" s="81"/>
    </row>
    <row r="208" spans="1:104" ht="15.75" customHeight="1" x14ac:dyDescent="0.3">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c r="BI208" s="81"/>
      <c r="BJ208" s="81"/>
      <c r="BK208" s="81"/>
      <c r="BL208" s="81"/>
      <c r="BM208" s="81"/>
      <c r="BN208" s="81"/>
    </row>
    <row r="209" spans="2:66" ht="15.75" customHeight="1" x14ac:dyDescent="0.3">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c r="BI209" s="81"/>
      <c r="BJ209" s="81"/>
      <c r="BK209" s="81"/>
      <c r="BL209" s="81"/>
      <c r="BM209" s="81"/>
      <c r="BN209" s="81"/>
    </row>
    <row r="210" spans="2:66" ht="15.75" customHeight="1" x14ac:dyDescent="0.3">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c r="BI210" s="81"/>
      <c r="BJ210" s="81"/>
      <c r="BK210" s="81"/>
      <c r="BL210" s="81"/>
      <c r="BM210" s="81"/>
      <c r="BN210" s="81"/>
    </row>
    <row r="211" spans="2:66" ht="15.75" customHeight="1" x14ac:dyDescent="0.3">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c r="BI211" s="81"/>
      <c r="BJ211" s="81"/>
      <c r="BK211" s="81"/>
      <c r="BL211" s="81"/>
      <c r="BM211" s="81"/>
      <c r="BN211" s="81"/>
    </row>
    <row r="212" spans="2:66" ht="15.75" customHeight="1" x14ac:dyDescent="0.3">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c r="BI212" s="81"/>
      <c r="BJ212" s="81"/>
      <c r="BK212" s="81"/>
      <c r="BL212" s="81"/>
      <c r="BM212" s="81"/>
      <c r="BN212" s="81"/>
    </row>
    <row r="213" spans="2:66" ht="15.75" customHeight="1" x14ac:dyDescent="0.3">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c r="BI213" s="81"/>
      <c r="BJ213" s="81"/>
      <c r="BK213" s="81"/>
      <c r="BL213" s="81"/>
      <c r="BM213" s="81"/>
      <c r="BN213" s="81"/>
    </row>
    <row r="214" spans="2:66" ht="15.75" customHeight="1" x14ac:dyDescent="0.3">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c r="BI214" s="81"/>
      <c r="BJ214" s="81"/>
      <c r="BK214" s="81"/>
      <c r="BL214" s="81"/>
      <c r="BM214" s="81"/>
      <c r="BN214" s="81"/>
    </row>
    <row r="215" spans="2:66" ht="15.75" customHeight="1" x14ac:dyDescent="0.3">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c r="BI215" s="81"/>
      <c r="BJ215" s="81"/>
      <c r="BK215" s="81"/>
      <c r="BL215" s="81"/>
      <c r="BM215" s="81"/>
      <c r="BN215" s="81"/>
    </row>
    <row r="216" spans="2:66" ht="15.75" customHeight="1" x14ac:dyDescent="0.3">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c r="BI216" s="81"/>
      <c r="BJ216" s="81"/>
      <c r="BK216" s="81"/>
      <c r="BL216" s="81"/>
      <c r="BM216" s="81"/>
      <c r="BN216" s="81"/>
    </row>
    <row r="217" spans="2:66" ht="15.75" customHeight="1" x14ac:dyDescent="0.3">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c r="BI217" s="81"/>
      <c r="BJ217" s="81"/>
      <c r="BK217" s="81"/>
      <c r="BL217" s="81"/>
      <c r="BM217" s="81"/>
      <c r="BN217" s="81"/>
    </row>
    <row r="218" spans="2:66" ht="15.75" customHeight="1" x14ac:dyDescent="0.3">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c r="BI218" s="81"/>
      <c r="BJ218" s="81"/>
      <c r="BK218" s="81"/>
      <c r="BL218" s="81"/>
      <c r="BM218" s="81"/>
      <c r="BN218" s="81"/>
    </row>
    <row r="219" spans="2:66" ht="15.75" customHeight="1" x14ac:dyDescent="0.3">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c r="BI219" s="81"/>
      <c r="BJ219" s="81"/>
      <c r="BK219" s="81"/>
      <c r="BL219" s="81"/>
      <c r="BM219" s="81"/>
      <c r="BN219" s="81"/>
    </row>
    <row r="220" spans="2:66" ht="15.75" customHeight="1" x14ac:dyDescent="0.3">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c r="BI220" s="81"/>
      <c r="BJ220" s="81"/>
      <c r="BK220" s="81"/>
      <c r="BL220" s="81"/>
      <c r="BM220" s="81"/>
      <c r="BN220" s="81"/>
    </row>
    <row r="221" spans="2:66" ht="15.75" customHeight="1" x14ac:dyDescent="0.3">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c r="BI221" s="81"/>
      <c r="BJ221" s="81"/>
      <c r="BK221" s="81"/>
      <c r="BL221" s="81"/>
      <c r="BM221" s="81"/>
      <c r="BN221" s="81"/>
    </row>
    <row r="222" spans="2:66" ht="15.75" customHeight="1" x14ac:dyDescent="0.3">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c r="BI222" s="81"/>
      <c r="BJ222" s="81"/>
      <c r="BK222" s="81"/>
      <c r="BL222" s="81"/>
      <c r="BM222" s="81"/>
      <c r="BN222" s="81"/>
    </row>
    <row r="223" spans="2:66" ht="15.75" customHeight="1" x14ac:dyDescent="0.3">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c r="BI223" s="81"/>
      <c r="BJ223" s="81"/>
      <c r="BK223" s="81"/>
      <c r="BL223" s="81"/>
      <c r="BM223" s="81"/>
      <c r="BN223" s="81"/>
    </row>
    <row r="224" spans="2:66" ht="15.75" customHeight="1" x14ac:dyDescent="0.3">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c r="BI224" s="81"/>
      <c r="BJ224" s="81"/>
      <c r="BK224" s="81"/>
      <c r="BL224" s="81"/>
      <c r="BM224" s="81"/>
      <c r="BN224" s="81"/>
    </row>
    <row r="225" spans="2:66" ht="15.75" customHeight="1" x14ac:dyDescent="0.3">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c r="BI225" s="81"/>
      <c r="BJ225" s="81"/>
      <c r="BK225" s="81"/>
      <c r="BL225" s="81"/>
      <c r="BM225" s="81"/>
      <c r="BN225" s="81"/>
    </row>
    <row r="226" spans="2:66" ht="15.75" customHeight="1" x14ac:dyDescent="0.3">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c r="BI226" s="81"/>
      <c r="BJ226" s="81"/>
      <c r="BK226" s="81"/>
      <c r="BL226" s="81"/>
      <c r="BM226" s="81"/>
      <c r="BN226" s="81"/>
    </row>
    <row r="227" spans="2:66" ht="15.75" customHeight="1" x14ac:dyDescent="0.3">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c r="BI227" s="81"/>
      <c r="BJ227" s="81"/>
      <c r="BK227" s="81"/>
      <c r="BL227" s="81"/>
      <c r="BM227" s="81"/>
      <c r="BN227" s="81"/>
    </row>
    <row r="228" spans="2:66" ht="15.75" customHeight="1" x14ac:dyDescent="0.3">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c r="BI228" s="81"/>
      <c r="BJ228" s="81"/>
      <c r="BK228" s="81"/>
      <c r="BL228" s="81"/>
      <c r="BM228" s="81"/>
      <c r="BN228" s="81"/>
    </row>
    <row r="229" spans="2:66" ht="15.75" customHeight="1" x14ac:dyDescent="0.3">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c r="BI229" s="81"/>
      <c r="BJ229" s="81"/>
      <c r="BK229" s="81"/>
      <c r="BL229" s="81"/>
      <c r="BM229" s="81"/>
      <c r="BN229" s="81"/>
    </row>
    <row r="230" spans="2:66" ht="15.75" customHeight="1" x14ac:dyDescent="0.3">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c r="BI230" s="81"/>
      <c r="BJ230" s="81"/>
      <c r="BK230" s="81"/>
      <c r="BL230" s="81"/>
      <c r="BM230" s="81"/>
      <c r="BN230" s="81"/>
    </row>
    <row r="231" spans="2:66" ht="15.75" customHeight="1" x14ac:dyDescent="0.3">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c r="BI231" s="81"/>
      <c r="BJ231" s="81"/>
      <c r="BK231" s="81"/>
      <c r="BL231" s="81"/>
      <c r="BM231" s="81"/>
      <c r="BN231" s="81"/>
    </row>
  </sheetData>
  <mergeCells count="1292">
    <mergeCell ref="AU196:BD196"/>
    <mergeCell ref="A197:BD197"/>
    <mergeCell ref="A198:D199"/>
    <mergeCell ref="E198:AY198"/>
    <mergeCell ref="AZ198:BD199"/>
    <mergeCell ref="E199:F199"/>
    <mergeCell ref="G199:AY199"/>
    <mergeCell ref="A196:F196"/>
    <mergeCell ref="G196:AF196"/>
    <mergeCell ref="AG196:AM196"/>
    <mergeCell ref="AN196:AT196"/>
    <mergeCell ref="AU194:BD194"/>
    <mergeCell ref="A195:F195"/>
    <mergeCell ref="G195:AF195"/>
    <mergeCell ref="AG195:AM195"/>
    <mergeCell ref="AN195:AT195"/>
    <mergeCell ref="AU195:BD195"/>
    <mergeCell ref="A194:F194"/>
    <mergeCell ref="G194:AF194"/>
    <mergeCell ref="AG194:AM194"/>
    <mergeCell ref="AN194:AT194"/>
    <mergeCell ref="AU192:BD192"/>
    <mergeCell ref="A193:F193"/>
    <mergeCell ref="G193:AF193"/>
    <mergeCell ref="AG193:AM193"/>
    <mergeCell ref="AN193:AT193"/>
    <mergeCell ref="AU193:BD193"/>
    <mergeCell ref="A192:F192"/>
    <mergeCell ref="G192:AF192"/>
    <mergeCell ref="AG192:AM192"/>
    <mergeCell ref="AN192:AT192"/>
    <mergeCell ref="AU190:BD190"/>
    <mergeCell ref="A191:F191"/>
    <mergeCell ref="G191:AF191"/>
    <mergeCell ref="AG191:AM191"/>
    <mergeCell ref="AN191:AT191"/>
    <mergeCell ref="AU191:BD191"/>
    <mergeCell ref="A190:F190"/>
    <mergeCell ref="G190:AF190"/>
    <mergeCell ref="AG190:AM190"/>
    <mergeCell ref="AN190:AT190"/>
    <mergeCell ref="AU188:BD188"/>
    <mergeCell ref="A189:F189"/>
    <mergeCell ref="G189:AF189"/>
    <mergeCell ref="AG189:AM189"/>
    <mergeCell ref="AN189:AT189"/>
    <mergeCell ref="AU189:BD189"/>
    <mergeCell ref="A188:F188"/>
    <mergeCell ref="G188:AF188"/>
    <mergeCell ref="AG188:AM188"/>
    <mergeCell ref="AN188:AT188"/>
    <mergeCell ref="AU186:BD186"/>
    <mergeCell ref="A187:F187"/>
    <mergeCell ref="G187:AF187"/>
    <mergeCell ref="AG187:AM187"/>
    <mergeCell ref="AN187:AT187"/>
    <mergeCell ref="AU187:BD187"/>
    <mergeCell ref="A186:F186"/>
    <mergeCell ref="G186:AF186"/>
    <mergeCell ref="AG186:AM186"/>
    <mergeCell ref="AN186:AT186"/>
    <mergeCell ref="AU184:BD184"/>
    <mergeCell ref="A185:F185"/>
    <mergeCell ref="G185:AF185"/>
    <mergeCell ref="AG185:AM185"/>
    <mergeCell ref="AN185:AT185"/>
    <mergeCell ref="AU185:BD185"/>
    <mergeCell ref="A184:F184"/>
    <mergeCell ref="G184:AF184"/>
    <mergeCell ref="AG184:AM184"/>
    <mergeCell ref="A183:F183"/>
    <mergeCell ref="G183:AF183"/>
    <mergeCell ref="AG183:AM183"/>
    <mergeCell ref="AN183:AT183"/>
    <mergeCell ref="AU183:BD183"/>
    <mergeCell ref="A182:F182"/>
    <mergeCell ref="G182:AF182"/>
    <mergeCell ref="AG182:AM182"/>
    <mergeCell ref="AU180:BD180"/>
    <mergeCell ref="AN182:AT182"/>
    <mergeCell ref="G181:AF181"/>
    <mergeCell ref="AG181:AM181"/>
    <mergeCell ref="AN181:AT181"/>
    <mergeCell ref="AN184:AT184"/>
    <mergeCell ref="AU182:BD182"/>
    <mergeCell ref="G179:AF179"/>
    <mergeCell ref="AU181:BD181"/>
    <mergeCell ref="A168:BL169"/>
    <mergeCell ref="A170:BD170"/>
    <mergeCell ref="BE170:BL199"/>
    <mergeCell ref="AG171:BD171"/>
    <mergeCell ref="A180:F180"/>
    <mergeCell ref="G180:AF180"/>
    <mergeCell ref="AG180:AM180"/>
    <mergeCell ref="AN180:AT180"/>
    <mergeCell ref="AM164:AV164"/>
    <mergeCell ref="A181:F181"/>
    <mergeCell ref="O165:AD165"/>
    <mergeCell ref="AE165:AL165"/>
    <mergeCell ref="AM165:AV165"/>
    <mergeCell ref="O166:AD166"/>
    <mergeCell ref="AE166:AL166"/>
    <mergeCell ref="AM166:AV166"/>
    <mergeCell ref="AU179:BD179"/>
    <mergeCell ref="A179:F179"/>
    <mergeCell ref="G159:BL159"/>
    <mergeCell ref="G160:BL160"/>
    <mergeCell ref="G161:BL161"/>
    <mergeCell ref="G162:BL162"/>
    <mergeCell ref="O163:AD163"/>
    <mergeCell ref="AE163:AL163"/>
    <mergeCell ref="A152:F152"/>
    <mergeCell ref="G152:BL152"/>
    <mergeCell ref="A153:F153"/>
    <mergeCell ref="G153:BL153"/>
    <mergeCell ref="G154:BL154"/>
    <mergeCell ref="G155:BL155"/>
    <mergeCell ref="A154:F154"/>
    <mergeCell ref="A155:F155"/>
    <mergeCell ref="AR139:BL139"/>
    <mergeCell ref="G144:AC144"/>
    <mergeCell ref="AD144:BL144"/>
    <mergeCell ref="G145:AC145"/>
    <mergeCell ref="AD145:BL145"/>
    <mergeCell ref="A151:F151"/>
    <mergeCell ref="G151:BL151"/>
    <mergeCell ref="AD130:AJ130"/>
    <mergeCell ref="AK130:AQ130"/>
    <mergeCell ref="AR130:AX130"/>
    <mergeCell ref="G134:BL134"/>
    <mergeCell ref="G135:BL135"/>
    <mergeCell ref="G136:BL136"/>
    <mergeCell ref="A125:F125"/>
    <mergeCell ref="G125:AC125"/>
    <mergeCell ref="AD125:AJ125"/>
    <mergeCell ref="AK125:AQ125"/>
    <mergeCell ref="AR125:AX125"/>
    <mergeCell ref="A126:F126"/>
    <mergeCell ref="G126:AC126"/>
    <mergeCell ref="AD126:AJ126"/>
    <mergeCell ref="A99:DV99"/>
    <mergeCell ref="A100:BL100"/>
    <mergeCell ref="CM98:CR98"/>
    <mergeCell ref="CS98:CX98"/>
    <mergeCell ref="CY98:DD98"/>
    <mergeCell ref="DE98:DJ98"/>
    <mergeCell ref="BO98:BT98"/>
    <mergeCell ref="BU98:BZ98"/>
    <mergeCell ref="AQ98:AV98"/>
    <mergeCell ref="AW98:BB98"/>
    <mergeCell ref="BC98:BH98"/>
    <mergeCell ref="BI98:BN98"/>
    <mergeCell ref="DK98:DP98"/>
    <mergeCell ref="DQ98:DV98"/>
    <mergeCell ref="A97:DV97"/>
    <mergeCell ref="A98:F98"/>
    <mergeCell ref="G98:L98"/>
    <mergeCell ref="M98:R98"/>
    <mergeCell ref="S98:X98"/>
    <mergeCell ref="Y98:AD98"/>
    <mergeCell ref="AE98:AJ98"/>
    <mergeCell ref="AK98:AP98"/>
    <mergeCell ref="CA98:CF98"/>
    <mergeCell ref="CG98:CL98"/>
    <mergeCell ref="AA96:BA96"/>
    <mergeCell ref="BB96:BR96"/>
    <mergeCell ref="BW96:DC96"/>
    <mergeCell ref="DD96:DI96"/>
    <mergeCell ref="DJ96:DO96"/>
    <mergeCell ref="DP96:DU96"/>
    <mergeCell ref="BW94:DC94"/>
    <mergeCell ref="DD94:DI94"/>
    <mergeCell ref="DJ94:DO94"/>
    <mergeCell ref="DP94:DU94"/>
    <mergeCell ref="AA95:BA95"/>
    <mergeCell ref="BB95:BR95"/>
    <mergeCell ref="BW95:DC95"/>
    <mergeCell ref="DD95:DI95"/>
    <mergeCell ref="DJ95:DO95"/>
    <mergeCell ref="DP95:DU95"/>
    <mergeCell ref="AA90:AQ90"/>
    <mergeCell ref="AR90:BD90"/>
    <mergeCell ref="AA91:AQ91"/>
    <mergeCell ref="AR91:BD91"/>
    <mergeCell ref="AA92:BR92"/>
    <mergeCell ref="AA94:BA94"/>
    <mergeCell ref="BB94:BR94"/>
    <mergeCell ref="R81:AS81"/>
    <mergeCell ref="AT81:BD81"/>
    <mergeCell ref="A85:DV85"/>
    <mergeCell ref="AA87:DU87"/>
    <mergeCell ref="AA88:BR88"/>
    <mergeCell ref="BS88:BU96"/>
    <mergeCell ref="BV88:DU88"/>
    <mergeCell ref="AA89:AQ89"/>
    <mergeCell ref="AR89:BD89"/>
    <mergeCell ref="BE89:BR91"/>
    <mergeCell ref="DD79:DI79"/>
    <mergeCell ref="DJ79:DO79"/>
    <mergeCell ref="DP79:DU79"/>
    <mergeCell ref="B80:V80"/>
    <mergeCell ref="W80:AM80"/>
    <mergeCell ref="AN80:AS80"/>
    <mergeCell ref="CF80:CK80"/>
    <mergeCell ref="CF79:CK79"/>
    <mergeCell ref="CL79:CQ79"/>
    <mergeCell ref="CR79:CW79"/>
    <mergeCell ref="B79:J79"/>
    <mergeCell ref="K79:P79"/>
    <mergeCell ref="Q79:AM79"/>
    <mergeCell ref="AN79:AS79"/>
    <mergeCell ref="CX79:DC79"/>
    <mergeCell ref="AT79:BD79"/>
    <mergeCell ref="BE79:BI79"/>
    <mergeCell ref="BJ79:BM79"/>
    <mergeCell ref="BN79:CE79"/>
    <mergeCell ref="DP77:DU77"/>
    <mergeCell ref="B78:J78"/>
    <mergeCell ref="K78:P78"/>
    <mergeCell ref="Q78:AM78"/>
    <mergeCell ref="AN78:AS78"/>
    <mergeCell ref="BE78:BI78"/>
    <mergeCell ref="BJ78:BM78"/>
    <mergeCell ref="BN78:CE78"/>
    <mergeCell ref="CF78:CK78"/>
    <mergeCell ref="DD42:DU42"/>
    <mergeCell ref="CL43:DC43"/>
    <mergeCell ref="DD43:DU43"/>
    <mergeCell ref="B77:J77"/>
    <mergeCell ref="K77:P77"/>
    <mergeCell ref="Q77:AM77"/>
    <mergeCell ref="AT77:BD77"/>
    <mergeCell ref="BE77:BI77"/>
    <mergeCell ref="BJ77:BM77"/>
    <mergeCell ref="BN77:CE77"/>
    <mergeCell ref="AD37:AH37"/>
    <mergeCell ref="AI37:BD37"/>
    <mergeCell ref="BF37:BJ37"/>
    <mergeCell ref="BK37:CI37"/>
    <mergeCell ref="CK37:CO37"/>
    <mergeCell ref="CP37:DU37"/>
    <mergeCell ref="AG179:AM179"/>
    <mergeCell ref="AN179:AT179"/>
    <mergeCell ref="AU177:BD177"/>
    <mergeCell ref="A178:F178"/>
    <mergeCell ref="G178:AF178"/>
    <mergeCell ref="AG178:AM178"/>
    <mergeCell ref="AN178:AT178"/>
    <mergeCell ref="AU178:BD178"/>
    <mergeCell ref="A177:F177"/>
    <mergeCell ref="G177:AF177"/>
    <mergeCell ref="AG177:AM177"/>
    <mergeCell ref="AN177:AT177"/>
    <mergeCell ref="AU175:BD175"/>
    <mergeCell ref="A176:F176"/>
    <mergeCell ref="G176:AF176"/>
    <mergeCell ref="AG176:AM176"/>
    <mergeCell ref="AN176:AT176"/>
    <mergeCell ref="AU176:BD176"/>
    <mergeCell ref="A175:F175"/>
    <mergeCell ref="G175:AF175"/>
    <mergeCell ref="AG175:AM175"/>
    <mergeCell ref="AN175:AT175"/>
    <mergeCell ref="AU173:BD173"/>
    <mergeCell ref="A174:F174"/>
    <mergeCell ref="G174:AF174"/>
    <mergeCell ref="AG174:AM174"/>
    <mergeCell ref="AN174:AT174"/>
    <mergeCell ref="AU174:BD174"/>
    <mergeCell ref="A173:F173"/>
    <mergeCell ref="G173:AF173"/>
    <mergeCell ref="AG173:AM173"/>
    <mergeCell ref="AN173:AT173"/>
    <mergeCell ref="A172:F172"/>
    <mergeCell ref="G172:AF172"/>
    <mergeCell ref="AG172:AM172"/>
    <mergeCell ref="AN172:AT172"/>
    <mergeCell ref="A166:F166"/>
    <mergeCell ref="A165:F165"/>
    <mergeCell ref="A164:F164"/>
    <mergeCell ref="A163:F163"/>
    <mergeCell ref="AU172:BD172"/>
    <mergeCell ref="A171:F171"/>
    <mergeCell ref="G171:AF171"/>
    <mergeCell ref="A167:F167"/>
    <mergeCell ref="O164:AD164"/>
    <mergeCell ref="AE164:AL164"/>
    <mergeCell ref="A158:F158"/>
    <mergeCell ref="A157:F157"/>
    <mergeCell ref="A156:F156"/>
    <mergeCell ref="G156:BL156"/>
    <mergeCell ref="G157:BL157"/>
    <mergeCell ref="A162:F162"/>
    <mergeCell ref="A161:F161"/>
    <mergeCell ref="A160:F160"/>
    <mergeCell ref="A159:F159"/>
    <mergeCell ref="G158:BL158"/>
    <mergeCell ref="A149:F149"/>
    <mergeCell ref="A150:F150"/>
    <mergeCell ref="G150:BL150"/>
    <mergeCell ref="G149:AC149"/>
    <mergeCell ref="AD149:AJ149"/>
    <mergeCell ref="AK149:BL149"/>
    <mergeCell ref="AK147:BL147"/>
    <mergeCell ref="G148:AC148"/>
    <mergeCell ref="AD148:AJ148"/>
    <mergeCell ref="AK148:BL148"/>
    <mergeCell ref="A147:F147"/>
    <mergeCell ref="A148:F148"/>
    <mergeCell ref="G147:AC147"/>
    <mergeCell ref="AD147:AJ147"/>
    <mergeCell ref="AR143:AX143"/>
    <mergeCell ref="AY143:BE143"/>
    <mergeCell ref="BF143:BL143"/>
    <mergeCell ref="A145:F145"/>
    <mergeCell ref="A146:F146"/>
    <mergeCell ref="G146:AC146"/>
    <mergeCell ref="AD146:AJ146"/>
    <mergeCell ref="A142:F142"/>
    <mergeCell ref="G142:AC142"/>
    <mergeCell ref="AD142:AJ142"/>
    <mergeCell ref="AK142:AQ142"/>
    <mergeCell ref="AK146:BL146"/>
    <mergeCell ref="A143:F143"/>
    <mergeCell ref="A144:F144"/>
    <mergeCell ref="G143:AC143"/>
    <mergeCell ref="AD143:AJ143"/>
    <mergeCell ref="AK143:AQ143"/>
    <mergeCell ref="AR142:AX142"/>
    <mergeCell ref="AY142:BE142"/>
    <mergeCell ref="BF142:BL142"/>
    <mergeCell ref="A141:F141"/>
    <mergeCell ref="G141:AC141"/>
    <mergeCell ref="AD141:AJ141"/>
    <mergeCell ref="AK141:AQ141"/>
    <mergeCell ref="AR141:AX141"/>
    <mergeCell ref="AY141:BE141"/>
    <mergeCell ref="BF141:BL141"/>
    <mergeCell ref="AR140:AX140"/>
    <mergeCell ref="AY140:BE140"/>
    <mergeCell ref="BF140:BL140"/>
    <mergeCell ref="A139:F139"/>
    <mergeCell ref="G139:AC139"/>
    <mergeCell ref="A140:F140"/>
    <mergeCell ref="G140:AC140"/>
    <mergeCell ref="AD140:AJ140"/>
    <mergeCell ref="AK140:AQ140"/>
    <mergeCell ref="AD139:AQ139"/>
    <mergeCell ref="A137:F137"/>
    <mergeCell ref="G137:AC137"/>
    <mergeCell ref="AD137:BL137"/>
    <mergeCell ref="A138:F138"/>
    <mergeCell ref="G138:AC138"/>
    <mergeCell ref="AD138:BL138"/>
    <mergeCell ref="G133:BL133"/>
    <mergeCell ref="A132:BL132"/>
    <mergeCell ref="A130:F130"/>
    <mergeCell ref="G130:AC130"/>
    <mergeCell ref="A131:BL131"/>
    <mergeCell ref="A136:F136"/>
    <mergeCell ref="A135:F135"/>
    <mergeCell ref="A134:F134"/>
    <mergeCell ref="A133:F133"/>
    <mergeCell ref="AY103:BL130"/>
    <mergeCell ref="AK128:AQ128"/>
    <mergeCell ref="AR128:AX128"/>
    <mergeCell ref="G129:AC129"/>
    <mergeCell ref="AD129:AJ129"/>
    <mergeCell ref="A128:F128"/>
    <mergeCell ref="A129:F129"/>
    <mergeCell ref="G128:AC128"/>
    <mergeCell ref="AD128:AJ128"/>
    <mergeCell ref="AK129:AQ129"/>
    <mergeCell ref="AR129:AX129"/>
    <mergeCell ref="A127:F127"/>
    <mergeCell ref="AK126:AQ126"/>
    <mergeCell ref="AR126:AX126"/>
    <mergeCell ref="G127:AC127"/>
    <mergeCell ref="AD127:AJ127"/>
    <mergeCell ref="AK127:AQ127"/>
    <mergeCell ref="AR127:AX127"/>
    <mergeCell ref="AR123:AX123"/>
    <mergeCell ref="A124:F124"/>
    <mergeCell ref="G124:AC124"/>
    <mergeCell ref="AD124:AJ124"/>
    <mergeCell ref="AK124:AQ124"/>
    <mergeCell ref="AR124:AX124"/>
    <mergeCell ref="A123:F123"/>
    <mergeCell ref="G123:AC123"/>
    <mergeCell ref="AD123:AJ123"/>
    <mergeCell ref="AK123:AQ123"/>
    <mergeCell ref="AR121:AX121"/>
    <mergeCell ref="A122:F122"/>
    <mergeCell ref="G122:AC122"/>
    <mergeCell ref="AD122:AJ122"/>
    <mergeCell ref="AK122:AQ122"/>
    <mergeCell ref="AR122:AX122"/>
    <mergeCell ref="A121:F121"/>
    <mergeCell ref="G121:AC121"/>
    <mergeCell ref="AD121:AJ121"/>
    <mergeCell ref="AK121:AQ121"/>
    <mergeCell ref="AR119:AX119"/>
    <mergeCell ref="A120:F120"/>
    <mergeCell ref="G120:AC120"/>
    <mergeCell ref="AD120:AJ120"/>
    <mergeCell ref="AK120:AQ120"/>
    <mergeCell ref="AR120:AX120"/>
    <mergeCell ref="A119:F119"/>
    <mergeCell ref="G119:AC119"/>
    <mergeCell ref="AD119:AJ119"/>
    <mergeCell ref="AK119:AQ119"/>
    <mergeCell ref="AR117:AX117"/>
    <mergeCell ref="A118:F118"/>
    <mergeCell ref="G118:AC118"/>
    <mergeCell ref="AD118:AJ118"/>
    <mergeCell ref="AK118:AQ118"/>
    <mergeCell ref="AR118:AX118"/>
    <mergeCell ref="A117:F117"/>
    <mergeCell ref="G117:AC117"/>
    <mergeCell ref="AD117:AJ117"/>
    <mergeCell ref="AK117:AQ117"/>
    <mergeCell ref="AR115:AX115"/>
    <mergeCell ref="A116:F116"/>
    <mergeCell ref="G116:AC116"/>
    <mergeCell ref="AD116:AJ116"/>
    <mergeCell ref="AK116:AQ116"/>
    <mergeCell ref="AR116:AX116"/>
    <mergeCell ref="A115:F115"/>
    <mergeCell ref="G115:AC115"/>
    <mergeCell ref="AD115:AJ115"/>
    <mergeCell ref="AK115:AQ115"/>
    <mergeCell ref="AR113:AX113"/>
    <mergeCell ref="A114:F114"/>
    <mergeCell ref="G114:AC114"/>
    <mergeCell ref="AD114:AJ114"/>
    <mergeCell ref="AK114:AQ114"/>
    <mergeCell ref="AR114:AX114"/>
    <mergeCell ref="A113:F113"/>
    <mergeCell ref="G113:AC113"/>
    <mergeCell ref="AD113:AJ113"/>
    <mergeCell ref="AK113:AQ113"/>
    <mergeCell ref="AR111:AX111"/>
    <mergeCell ref="A112:F112"/>
    <mergeCell ref="G112:AC112"/>
    <mergeCell ref="AD112:AJ112"/>
    <mergeCell ref="AK112:AQ112"/>
    <mergeCell ref="AR112:AX112"/>
    <mergeCell ref="A111:F111"/>
    <mergeCell ref="G111:AC111"/>
    <mergeCell ref="AD111:AJ111"/>
    <mergeCell ref="AK111:AQ111"/>
    <mergeCell ref="AR109:AX109"/>
    <mergeCell ref="A110:F110"/>
    <mergeCell ref="G110:AC110"/>
    <mergeCell ref="AD110:AJ110"/>
    <mergeCell ref="AK110:AQ110"/>
    <mergeCell ref="AR110:AX110"/>
    <mergeCell ref="A109:F109"/>
    <mergeCell ref="G109:AC109"/>
    <mergeCell ref="AD109:AJ109"/>
    <mergeCell ref="AK109:AQ109"/>
    <mergeCell ref="AR107:AX107"/>
    <mergeCell ref="A108:F108"/>
    <mergeCell ref="G108:AC108"/>
    <mergeCell ref="AD108:AJ108"/>
    <mergeCell ref="AK108:AQ108"/>
    <mergeCell ref="AR108:AX108"/>
    <mergeCell ref="A107:F107"/>
    <mergeCell ref="G107:AC107"/>
    <mergeCell ref="AD107:AJ107"/>
    <mergeCell ref="AK107:AQ107"/>
    <mergeCell ref="AR105:AX105"/>
    <mergeCell ref="A106:F106"/>
    <mergeCell ref="G106:AC106"/>
    <mergeCell ref="AD106:AJ106"/>
    <mergeCell ref="AK106:AQ106"/>
    <mergeCell ref="AR106:AX106"/>
    <mergeCell ref="A105:F105"/>
    <mergeCell ref="G105:AC105"/>
    <mergeCell ref="AD105:AJ105"/>
    <mergeCell ref="AK105:AQ105"/>
    <mergeCell ref="AR104:AX104"/>
    <mergeCell ref="A103:F103"/>
    <mergeCell ref="G103:AC103"/>
    <mergeCell ref="A101:BL101"/>
    <mergeCell ref="A102:BL102"/>
    <mergeCell ref="A104:F104"/>
    <mergeCell ref="G104:AC104"/>
    <mergeCell ref="AD104:AJ104"/>
    <mergeCell ref="AK104:AQ104"/>
    <mergeCell ref="AD103:AX103"/>
    <mergeCell ref="DJ93:DO93"/>
    <mergeCell ref="DP93:DU93"/>
    <mergeCell ref="AA93:BA93"/>
    <mergeCell ref="BB93:BR93"/>
    <mergeCell ref="BW93:DC93"/>
    <mergeCell ref="DD93:DI93"/>
    <mergeCell ref="DJ91:DO91"/>
    <mergeCell ref="DP91:DU91"/>
    <mergeCell ref="BW92:DC92"/>
    <mergeCell ref="DD92:DI92"/>
    <mergeCell ref="DJ92:DO92"/>
    <mergeCell ref="DP92:DU92"/>
    <mergeCell ref="BW91:DC91"/>
    <mergeCell ref="DD91:DI91"/>
    <mergeCell ref="DP89:DU89"/>
    <mergeCell ref="BW90:DC90"/>
    <mergeCell ref="DD90:DI90"/>
    <mergeCell ref="DJ90:DO90"/>
    <mergeCell ref="DP90:DU90"/>
    <mergeCell ref="BW89:DC89"/>
    <mergeCell ref="DD89:DI89"/>
    <mergeCell ref="DJ89:DO89"/>
    <mergeCell ref="DP78:DU78"/>
    <mergeCell ref="DD76:DI76"/>
    <mergeCell ref="DJ76:DO76"/>
    <mergeCell ref="DP76:DU76"/>
    <mergeCell ref="AT78:BD78"/>
    <mergeCell ref="CL78:CQ78"/>
    <mergeCell ref="CR78:CW78"/>
    <mergeCell ref="CX78:DC78"/>
    <mergeCell ref="CL77:CQ77"/>
    <mergeCell ref="CR77:CW77"/>
    <mergeCell ref="AN77:AS77"/>
    <mergeCell ref="CF77:CK77"/>
    <mergeCell ref="CF76:CK76"/>
    <mergeCell ref="CL76:CQ76"/>
    <mergeCell ref="DD78:DI78"/>
    <mergeCell ref="DJ78:DO78"/>
    <mergeCell ref="CX77:DC77"/>
    <mergeCell ref="DD77:DI77"/>
    <mergeCell ref="DJ77:DO77"/>
    <mergeCell ref="B76:J76"/>
    <mergeCell ref="K76:P76"/>
    <mergeCell ref="Q76:AM76"/>
    <mergeCell ref="AN76:AS76"/>
    <mergeCell ref="CR76:CW76"/>
    <mergeCell ref="CX76:DC76"/>
    <mergeCell ref="AT76:BD76"/>
    <mergeCell ref="BE76:BI76"/>
    <mergeCell ref="BJ76:BM76"/>
    <mergeCell ref="BN76:CE76"/>
    <mergeCell ref="CL75:CQ75"/>
    <mergeCell ref="CR75:CW75"/>
    <mergeCell ref="CX75:DC75"/>
    <mergeCell ref="DD75:DI75"/>
    <mergeCell ref="DJ75:DO75"/>
    <mergeCell ref="DP75:DU75"/>
    <mergeCell ref="DP74:DU74"/>
    <mergeCell ref="B75:J75"/>
    <mergeCell ref="K75:P75"/>
    <mergeCell ref="Q75:AM75"/>
    <mergeCell ref="AN75:AS75"/>
    <mergeCell ref="AT75:BD75"/>
    <mergeCell ref="BE75:BI75"/>
    <mergeCell ref="BJ75:BM75"/>
    <mergeCell ref="BN75:CE75"/>
    <mergeCell ref="CF75:CK75"/>
    <mergeCell ref="CF74:CK74"/>
    <mergeCell ref="CL74:CQ74"/>
    <mergeCell ref="CR74:CW74"/>
    <mergeCell ref="CX74:DC74"/>
    <mergeCell ref="DD74:DI74"/>
    <mergeCell ref="DJ74:DO74"/>
    <mergeCell ref="DJ73:DO73"/>
    <mergeCell ref="DP73:DU73"/>
    <mergeCell ref="B74:J74"/>
    <mergeCell ref="K74:P74"/>
    <mergeCell ref="Q74:AM74"/>
    <mergeCell ref="AN74:AS74"/>
    <mergeCell ref="AT74:BD74"/>
    <mergeCell ref="BE74:BI74"/>
    <mergeCell ref="BJ74:BM74"/>
    <mergeCell ref="BN74:CE74"/>
    <mergeCell ref="BN73:CE73"/>
    <mergeCell ref="CF73:CK73"/>
    <mergeCell ref="CL73:CQ73"/>
    <mergeCell ref="CR73:CW73"/>
    <mergeCell ref="CX73:DC73"/>
    <mergeCell ref="DD73:DI73"/>
    <mergeCell ref="DD72:DI72"/>
    <mergeCell ref="DJ72:DO72"/>
    <mergeCell ref="DP72:DU72"/>
    <mergeCell ref="B73:J73"/>
    <mergeCell ref="K73:P73"/>
    <mergeCell ref="Q73:AM73"/>
    <mergeCell ref="AN73:AS73"/>
    <mergeCell ref="AT73:BD73"/>
    <mergeCell ref="BE73:BI73"/>
    <mergeCell ref="BJ73:BM73"/>
    <mergeCell ref="BJ72:BM72"/>
    <mergeCell ref="BN72:CE72"/>
    <mergeCell ref="CF72:CK72"/>
    <mergeCell ref="CL72:CQ72"/>
    <mergeCell ref="CR72:CW72"/>
    <mergeCell ref="CX72:DC72"/>
    <mergeCell ref="B72:J72"/>
    <mergeCell ref="K72:P72"/>
    <mergeCell ref="Q72:AM72"/>
    <mergeCell ref="AN72:AS72"/>
    <mergeCell ref="AT72:BD72"/>
    <mergeCell ref="BE72:BI72"/>
    <mergeCell ref="CL71:CQ71"/>
    <mergeCell ref="CR71:CW71"/>
    <mergeCell ref="CX71:DC71"/>
    <mergeCell ref="DD71:DI71"/>
    <mergeCell ref="DJ71:DO71"/>
    <mergeCell ref="DP71:DU71"/>
    <mergeCell ref="DP70:DU70"/>
    <mergeCell ref="B71:J71"/>
    <mergeCell ref="K71:P71"/>
    <mergeCell ref="Q71:AM71"/>
    <mergeCell ref="AN71:AS71"/>
    <mergeCell ref="AT71:BD71"/>
    <mergeCell ref="BE71:BI71"/>
    <mergeCell ref="BJ71:BM71"/>
    <mergeCell ref="BN71:CE71"/>
    <mergeCell ref="CF71:CK71"/>
    <mergeCell ref="CF70:CK70"/>
    <mergeCell ref="CL70:CQ70"/>
    <mergeCell ref="CR70:CW70"/>
    <mergeCell ref="CX70:DC70"/>
    <mergeCell ref="DD70:DI70"/>
    <mergeCell ref="DJ70:DO70"/>
    <mergeCell ref="DJ69:DO69"/>
    <mergeCell ref="DP69:DU69"/>
    <mergeCell ref="B70:J70"/>
    <mergeCell ref="K70:P70"/>
    <mergeCell ref="Q70:AM70"/>
    <mergeCell ref="AN70:AS70"/>
    <mergeCell ref="AT70:BD70"/>
    <mergeCell ref="BE70:BI70"/>
    <mergeCell ref="BJ70:BM70"/>
    <mergeCell ref="BN70:CE70"/>
    <mergeCell ref="BN69:CE69"/>
    <mergeCell ref="CF69:CK69"/>
    <mergeCell ref="CL69:CQ69"/>
    <mergeCell ref="CR69:CW69"/>
    <mergeCell ref="CX69:DC69"/>
    <mergeCell ref="DD69:DI69"/>
    <mergeCell ref="DD68:DI68"/>
    <mergeCell ref="DJ68:DO68"/>
    <mergeCell ref="DP68:DU68"/>
    <mergeCell ref="B69:J69"/>
    <mergeCell ref="K69:P69"/>
    <mergeCell ref="Q69:AM69"/>
    <mergeCell ref="AN69:AS69"/>
    <mergeCell ref="AT69:BD69"/>
    <mergeCell ref="BE69:BI69"/>
    <mergeCell ref="BJ69:BM69"/>
    <mergeCell ref="BJ68:BM68"/>
    <mergeCell ref="BN68:CE68"/>
    <mergeCell ref="CF68:CK68"/>
    <mergeCell ref="CL68:CQ68"/>
    <mergeCell ref="CR68:CW68"/>
    <mergeCell ref="CX68:DC68"/>
    <mergeCell ref="B68:J68"/>
    <mergeCell ref="K68:P68"/>
    <mergeCell ref="Q68:AM68"/>
    <mergeCell ref="AN68:AS68"/>
    <mergeCell ref="AT68:BD68"/>
    <mergeCell ref="BE68:BI68"/>
    <mergeCell ref="CL67:CQ67"/>
    <mergeCell ref="CR67:CW67"/>
    <mergeCell ref="CX67:DC67"/>
    <mergeCell ref="DD67:DI67"/>
    <mergeCell ref="DJ67:DO67"/>
    <mergeCell ref="DP67:DU67"/>
    <mergeCell ref="DP66:DU66"/>
    <mergeCell ref="B67:J67"/>
    <mergeCell ref="K67:P67"/>
    <mergeCell ref="Q67:AM67"/>
    <mergeCell ref="AN67:AS67"/>
    <mergeCell ref="AT67:BD67"/>
    <mergeCell ref="BE67:BI67"/>
    <mergeCell ref="BJ67:BM67"/>
    <mergeCell ref="BN67:CE67"/>
    <mergeCell ref="CF67:CK67"/>
    <mergeCell ref="CF66:CK66"/>
    <mergeCell ref="CL66:CQ66"/>
    <mergeCell ref="CR66:CW66"/>
    <mergeCell ref="CX66:DC66"/>
    <mergeCell ref="DD66:DI66"/>
    <mergeCell ref="DJ66:DO66"/>
    <mergeCell ref="DJ65:DO65"/>
    <mergeCell ref="DP65:DU65"/>
    <mergeCell ref="B66:J66"/>
    <mergeCell ref="K66:P66"/>
    <mergeCell ref="Q66:AM66"/>
    <mergeCell ref="AN66:AS66"/>
    <mergeCell ref="AT66:BD66"/>
    <mergeCell ref="BE66:BI66"/>
    <mergeCell ref="BJ66:BM66"/>
    <mergeCell ref="BN66:CE66"/>
    <mergeCell ref="BN65:CE65"/>
    <mergeCell ref="CF65:CK65"/>
    <mergeCell ref="CL65:CQ65"/>
    <mergeCell ref="CR65:CW65"/>
    <mergeCell ref="CX65:DC65"/>
    <mergeCell ref="DD65:DI65"/>
    <mergeCell ref="DD64:DI64"/>
    <mergeCell ref="DJ64:DO64"/>
    <mergeCell ref="DP64:DU64"/>
    <mergeCell ref="B65:J65"/>
    <mergeCell ref="K65:P65"/>
    <mergeCell ref="Q65:AM65"/>
    <mergeCell ref="AN65:AS65"/>
    <mergeCell ref="AT65:BD65"/>
    <mergeCell ref="BE65:BI65"/>
    <mergeCell ref="BJ65:BM65"/>
    <mergeCell ref="BJ64:BM64"/>
    <mergeCell ref="BN64:CE64"/>
    <mergeCell ref="CF64:CK64"/>
    <mergeCell ref="CL64:CQ64"/>
    <mergeCell ref="CR64:CW64"/>
    <mergeCell ref="CX64:DC64"/>
    <mergeCell ref="B64:J64"/>
    <mergeCell ref="K64:P64"/>
    <mergeCell ref="Q64:AM64"/>
    <mergeCell ref="AN64:AS64"/>
    <mergeCell ref="AT64:BD64"/>
    <mergeCell ref="BE64:BI64"/>
    <mergeCell ref="CL63:CQ63"/>
    <mergeCell ref="CR63:CW63"/>
    <mergeCell ref="CX63:DC63"/>
    <mergeCell ref="DD63:DI63"/>
    <mergeCell ref="DJ63:DO63"/>
    <mergeCell ref="DP63:DU63"/>
    <mergeCell ref="DP62:DU62"/>
    <mergeCell ref="B63:J63"/>
    <mergeCell ref="K63:P63"/>
    <mergeCell ref="Q63:AM63"/>
    <mergeCell ref="AN63:AS63"/>
    <mergeCell ref="AT63:BD63"/>
    <mergeCell ref="BE63:BI63"/>
    <mergeCell ref="BJ63:BM63"/>
    <mergeCell ref="BN63:CE63"/>
    <mergeCell ref="CF63:CK63"/>
    <mergeCell ref="CF62:CK62"/>
    <mergeCell ref="CL62:CQ62"/>
    <mergeCell ref="CR62:CW62"/>
    <mergeCell ref="CX62:DC62"/>
    <mergeCell ref="DD62:DI62"/>
    <mergeCell ref="DJ62:DO62"/>
    <mergeCell ref="DJ61:DO61"/>
    <mergeCell ref="DP61:DU61"/>
    <mergeCell ref="B62:J62"/>
    <mergeCell ref="K62:P62"/>
    <mergeCell ref="Q62:AM62"/>
    <mergeCell ref="AN62:AS62"/>
    <mergeCell ref="AT62:BD62"/>
    <mergeCell ref="BE62:BI62"/>
    <mergeCell ref="BJ62:BM62"/>
    <mergeCell ref="BN62:CE62"/>
    <mergeCell ref="BN61:CE61"/>
    <mergeCell ref="CF61:CK61"/>
    <mergeCell ref="CL61:CQ61"/>
    <mergeCell ref="CR61:CW61"/>
    <mergeCell ref="CX61:DC61"/>
    <mergeCell ref="DD61:DI61"/>
    <mergeCell ref="DD60:DI60"/>
    <mergeCell ref="DJ60:DO60"/>
    <mergeCell ref="DP60:DU60"/>
    <mergeCell ref="B61:J61"/>
    <mergeCell ref="K61:P61"/>
    <mergeCell ref="Q61:AM61"/>
    <mergeCell ref="AN61:AS61"/>
    <mergeCell ref="AT61:BD61"/>
    <mergeCell ref="BE61:BI61"/>
    <mergeCell ref="BJ61:BM61"/>
    <mergeCell ref="BJ60:BM60"/>
    <mergeCell ref="BN60:CE60"/>
    <mergeCell ref="CF60:CK60"/>
    <mergeCell ref="CL60:CQ60"/>
    <mergeCell ref="CR60:CW60"/>
    <mergeCell ref="CX60:DC60"/>
    <mergeCell ref="B60:J60"/>
    <mergeCell ref="K60:P60"/>
    <mergeCell ref="Q60:AM60"/>
    <mergeCell ref="AN60:AS60"/>
    <mergeCell ref="AT60:BD60"/>
    <mergeCell ref="BE60:BI60"/>
    <mergeCell ref="CL59:CQ59"/>
    <mergeCell ref="CR59:CW59"/>
    <mergeCell ref="CX59:DC59"/>
    <mergeCell ref="DD59:DI59"/>
    <mergeCell ref="DJ59:DO59"/>
    <mergeCell ref="DP59:DU59"/>
    <mergeCell ref="DP58:DU58"/>
    <mergeCell ref="B59:J59"/>
    <mergeCell ref="K59:P59"/>
    <mergeCell ref="Q59:AM59"/>
    <mergeCell ref="AN59:AS59"/>
    <mergeCell ref="AT59:BD59"/>
    <mergeCell ref="BE59:BI59"/>
    <mergeCell ref="BJ59:BM59"/>
    <mergeCell ref="BN59:CE59"/>
    <mergeCell ref="CF59:CK59"/>
    <mergeCell ref="CF58:CK58"/>
    <mergeCell ref="CL58:CQ58"/>
    <mergeCell ref="CR58:CW58"/>
    <mergeCell ref="CX58:DC58"/>
    <mergeCell ref="DD58:DI58"/>
    <mergeCell ref="DJ58:DO58"/>
    <mergeCell ref="DJ57:DO57"/>
    <mergeCell ref="DP57:DU57"/>
    <mergeCell ref="B58:J58"/>
    <mergeCell ref="K58:P58"/>
    <mergeCell ref="Q58:AM58"/>
    <mergeCell ref="AN58:AS58"/>
    <mergeCell ref="AT58:BD58"/>
    <mergeCell ref="BE58:BI58"/>
    <mergeCell ref="BJ58:BM58"/>
    <mergeCell ref="BN58:CE58"/>
    <mergeCell ref="BN57:CE57"/>
    <mergeCell ref="CF57:CK57"/>
    <mergeCell ref="CL57:CQ57"/>
    <mergeCell ref="CR57:CW57"/>
    <mergeCell ref="CX57:DC57"/>
    <mergeCell ref="DD57:DI57"/>
    <mergeCell ref="DD56:DI56"/>
    <mergeCell ref="DJ56:DO56"/>
    <mergeCell ref="DP56:DU56"/>
    <mergeCell ref="B57:J57"/>
    <mergeCell ref="K57:P57"/>
    <mergeCell ref="Q57:AM57"/>
    <mergeCell ref="AN57:AS57"/>
    <mergeCell ref="AT57:BD57"/>
    <mergeCell ref="BE57:BI57"/>
    <mergeCell ref="BJ57:BM57"/>
    <mergeCell ref="BJ56:BM56"/>
    <mergeCell ref="BN56:CE56"/>
    <mergeCell ref="CF56:CK56"/>
    <mergeCell ref="CL56:CQ56"/>
    <mergeCell ref="CR56:CW56"/>
    <mergeCell ref="CX56:DC56"/>
    <mergeCell ref="B56:J56"/>
    <mergeCell ref="K56:P56"/>
    <mergeCell ref="Q56:AM56"/>
    <mergeCell ref="AN56:AS56"/>
    <mergeCell ref="AT56:BD56"/>
    <mergeCell ref="BE56:BI56"/>
    <mergeCell ref="CL55:CQ55"/>
    <mergeCell ref="CR55:CW55"/>
    <mergeCell ref="CX55:DC55"/>
    <mergeCell ref="DD55:DI55"/>
    <mergeCell ref="DJ55:DO55"/>
    <mergeCell ref="DP55:DU55"/>
    <mergeCell ref="DP54:DU54"/>
    <mergeCell ref="B55:J55"/>
    <mergeCell ref="K55:P55"/>
    <mergeCell ref="Q55:AM55"/>
    <mergeCell ref="AN55:AS55"/>
    <mergeCell ref="AT55:BD55"/>
    <mergeCell ref="BE55:BI55"/>
    <mergeCell ref="BJ55:BM55"/>
    <mergeCell ref="BN55:CE55"/>
    <mergeCell ref="CF55:CK55"/>
    <mergeCell ref="CF54:CK54"/>
    <mergeCell ref="CL54:CQ54"/>
    <mergeCell ref="CR54:CW54"/>
    <mergeCell ref="CX54:DC54"/>
    <mergeCell ref="DD54:DI54"/>
    <mergeCell ref="DJ54:DO54"/>
    <mergeCell ref="DJ53:DO53"/>
    <mergeCell ref="DP53:DU53"/>
    <mergeCell ref="B54:J54"/>
    <mergeCell ref="K54:P54"/>
    <mergeCell ref="Q54:AM54"/>
    <mergeCell ref="AN54:AS54"/>
    <mergeCell ref="AT54:BD54"/>
    <mergeCell ref="BE54:BI54"/>
    <mergeCell ref="BJ54:BM54"/>
    <mergeCell ref="BN54:CE54"/>
    <mergeCell ref="BN53:CE53"/>
    <mergeCell ref="CF53:CK53"/>
    <mergeCell ref="CL53:CQ53"/>
    <mergeCell ref="CR53:CW53"/>
    <mergeCell ref="CX53:DC53"/>
    <mergeCell ref="DD53:DI53"/>
    <mergeCell ref="DD52:DI52"/>
    <mergeCell ref="DJ52:DO52"/>
    <mergeCell ref="DP52:DU52"/>
    <mergeCell ref="B53:J53"/>
    <mergeCell ref="K53:P53"/>
    <mergeCell ref="Q53:AM53"/>
    <mergeCell ref="AN53:AS53"/>
    <mergeCell ref="AT53:BD53"/>
    <mergeCell ref="BE53:BI53"/>
    <mergeCell ref="BJ53:BM53"/>
    <mergeCell ref="BJ52:BM52"/>
    <mergeCell ref="BN52:CE52"/>
    <mergeCell ref="CF52:CK52"/>
    <mergeCell ref="CL52:CQ52"/>
    <mergeCell ref="CR52:CW52"/>
    <mergeCell ref="CX52:DC52"/>
    <mergeCell ref="B52:J52"/>
    <mergeCell ref="K52:P52"/>
    <mergeCell ref="Q52:AM52"/>
    <mergeCell ref="AN52:AS52"/>
    <mergeCell ref="AT52:BD52"/>
    <mergeCell ref="BE52:BI52"/>
    <mergeCell ref="CL51:CQ51"/>
    <mergeCell ref="CR51:CW51"/>
    <mergeCell ref="CX51:DC51"/>
    <mergeCell ref="DD51:DI51"/>
    <mergeCell ref="DJ51:DO51"/>
    <mergeCell ref="DP51:DU51"/>
    <mergeCell ref="DP50:DU50"/>
    <mergeCell ref="B51:J51"/>
    <mergeCell ref="K51:P51"/>
    <mergeCell ref="Q51:AM51"/>
    <mergeCell ref="AN51:AS51"/>
    <mergeCell ref="AT51:BD51"/>
    <mergeCell ref="BE51:BI51"/>
    <mergeCell ref="BJ51:BM51"/>
    <mergeCell ref="BN51:CE51"/>
    <mergeCell ref="CF51:CK51"/>
    <mergeCell ref="CF50:CK50"/>
    <mergeCell ref="CL50:CQ50"/>
    <mergeCell ref="CR50:CW50"/>
    <mergeCell ref="CX50:DC50"/>
    <mergeCell ref="DD50:DI50"/>
    <mergeCell ref="DJ50:DO50"/>
    <mergeCell ref="DJ49:DO49"/>
    <mergeCell ref="DP49:DU49"/>
    <mergeCell ref="B50:J50"/>
    <mergeCell ref="K50:P50"/>
    <mergeCell ref="Q50:AM50"/>
    <mergeCell ref="AN50:AS50"/>
    <mergeCell ref="AT50:BD50"/>
    <mergeCell ref="BE50:BI50"/>
    <mergeCell ref="BJ50:BM50"/>
    <mergeCell ref="BN50:CE50"/>
    <mergeCell ref="BN49:CE49"/>
    <mergeCell ref="CF49:CK49"/>
    <mergeCell ref="CL49:CQ49"/>
    <mergeCell ref="CR49:CW49"/>
    <mergeCell ref="CX49:DC49"/>
    <mergeCell ref="DD49:DI49"/>
    <mergeCell ref="DD48:DI48"/>
    <mergeCell ref="DJ48:DO48"/>
    <mergeCell ref="DP48:DU48"/>
    <mergeCell ref="B49:J49"/>
    <mergeCell ref="K49:P49"/>
    <mergeCell ref="Q49:AM49"/>
    <mergeCell ref="AN49:AS49"/>
    <mergeCell ref="AT49:BD49"/>
    <mergeCell ref="BE49:BI49"/>
    <mergeCell ref="BJ49:BM49"/>
    <mergeCell ref="BJ48:BM48"/>
    <mergeCell ref="BN48:CE48"/>
    <mergeCell ref="CF48:CK48"/>
    <mergeCell ref="CL48:CQ48"/>
    <mergeCell ref="CR48:CW48"/>
    <mergeCell ref="CX48:DC48"/>
    <mergeCell ref="B48:J48"/>
    <mergeCell ref="K48:P48"/>
    <mergeCell ref="Q48:AM48"/>
    <mergeCell ref="AN48:AS48"/>
    <mergeCell ref="AT48:BD48"/>
    <mergeCell ref="BE48:BI48"/>
    <mergeCell ref="CL47:CQ47"/>
    <mergeCell ref="CR47:CW47"/>
    <mergeCell ref="CX47:DC47"/>
    <mergeCell ref="DD47:DI47"/>
    <mergeCell ref="DJ47:DO47"/>
    <mergeCell ref="DP47:DU47"/>
    <mergeCell ref="DP46:DU46"/>
    <mergeCell ref="B47:J47"/>
    <mergeCell ref="K47:P47"/>
    <mergeCell ref="Q47:AM47"/>
    <mergeCell ref="AN47:AS47"/>
    <mergeCell ref="AT47:BD47"/>
    <mergeCell ref="BE47:BI47"/>
    <mergeCell ref="BJ47:BM47"/>
    <mergeCell ref="BN47:CE47"/>
    <mergeCell ref="CF47:CK47"/>
    <mergeCell ref="CF46:CK46"/>
    <mergeCell ref="CL46:CQ46"/>
    <mergeCell ref="CR46:CW46"/>
    <mergeCell ref="CX46:DC46"/>
    <mergeCell ref="DD46:DI46"/>
    <mergeCell ref="DJ46:DO46"/>
    <mergeCell ref="DJ45:DO45"/>
    <mergeCell ref="DP45:DU45"/>
    <mergeCell ref="B46:J46"/>
    <mergeCell ref="K46:P46"/>
    <mergeCell ref="Q46:AM46"/>
    <mergeCell ref="AN46:AS46"/>
    <mergeCell ref="AT46:BD46"/>
    <mergeCell ref="BE46:BI46"/>
    <mergeCell ref="BJ46:BM46"/>
    <mergeCell ref="BN46:CE46"/>
    <mergeCell ref="BN45:CE45"/>
    <mergeCell ref="CF45:CK45"/>
    <mergeCell ref="CL45:CQ45"/>
    <mergeCell ref="CR45:CW45"/>
    <mergeCell ref="CX45:DC45"/>
    <mergeCell ref="DD45:DI45"/>
    <mergeCell ref="DD44:DI44"/>
    <mergeCell ref="DJ44:DO44"/>
    <mergeCell ref="DP44:DU44"/>
    <mergeCell ref="B45:J45"/>
    <mergeCell ref="K45:P45"/>
    <mergeCell ref="Q45:AM45"/>
    <mergeCell ref="AN45:AS45"/>
    <mergeCell ref="AT45:BD45"/>
    <mergeCell ref="BE45:BI45"/>
    <mergeCell ref="BJ45:BM45"/>
    <mergeCell ref="BJ44:BM44"/>
    <mergeCell ref="BN44:CE44"/>
    <mergeCell ref="CF44:CK44"/>
    <mergeCell ref="CL44:CQ44"/>
    <mergeCell ref="CR44:CW44"/>
    <mergeCell ref="CX44:DC44"/>
    <mergeCell ref="B44:J44"/>
    <mergeCell ref="K44:P44"/>
    <mergeCell ref="Q44:AM44"/>
    <mergeCell ref="AN44:AS44"/>
    <mergeCell ref="AT44:BD44"/>
    <mergeCell ref="BE44:BI44"/>
    <mergeCell ref="BN43:CE43"/>
    <mergeCell ref="CF43:CK43"/>
    <mergeCell ref="B43:J43"/>
    <mergeCell ref="K43:P43"/>
    <mergeCell ref="Q43:AM43"/>
    <mergeCell ref="AN43:AS43"/>
    <mergeCell ref="AT43:BD43"/>
    <mergeCell ref="BE43:BI43"/>
    <mergeCell ref="BJ43:BM43"/>
    <mergeCell ref="AI36:BD36"/>
    <mergeCell ref="BE42:CK42"/>
    <mergeCell ref="CL42:DC42"/>
    <mergeCell ref="AT42:BD42"/>
    <mergeCell ref="B42:J42"/>
    <mergeCell ref="K42:P42"/>
    <mergeCell ref="Q42:AM42"/>
    <mergeCell ref="AN42:AS42"/>
    <mergeCell ref="B37:F37"/>
    <mergeCell ref="G37:AB37"/>
    <mergeCell ref="CK35:CO35"/>
    <mergeCell ref="CP35:DU35"/>
    <mergeCell ref="B41:DU41"/>
    <mergeCell ref="BF36:BJ36"/>
    <mergeCell ref="BK36:CI36"/>
    <mergeCell ref="CK36:CO36"/>
    <mergeCell ref="CP36:DU36"/>
    <mergeCell ref="B36:F36"/>
    <mergeCell ref="G36:AB36"/>
    <mergeCell ref="AD36:AH36"/>
    <mergeCell ref="B35:F35"/>
    <mergeCell ref="G35:AB35"/>
    <mergeCell ref="AD35:AH35"/>
    <mergeCell ref="AI35:BD35"/>
    <mergeCell ref="BF35:BJ35"/>
    <mergeCell ref="BK35:CI35"/>
    <mergeCell ref="CK33:CO33"/>
    <mergeCell ref="CP33:DU33"/>
    <mergeCell ref="B34:F34"/>
    <mergeCell ref="G34:AB34"/>
    <mergeCell ref="AD34:AH34"/>
    <mergeCell ref="AI34:BD34"/>
    <mergeCell ref="BF34:BJ34"/>
    <mergeCell ref="BK34:CI34"/>
    <mergeCell ref="CK34:CO34"/>
    <mergeCell ref="CP34:DU34"/>
    <mergeCell ref="B33:F33"/>
    <mergeCell ref="G33:AB33"/>
    <mergeCell ref="AD33:AH33"/>
    <mergeCell ref="AI33:BD33"/>
    <mergeCell ref="BF33:BJ33"/>
    <mergeCell ref="BK33:CI33"/>
    <mergeCell ref="CK31:CO31"/>
    <mergeCell ref="CP31:DU31"/>
    <mergeCell ref="B32:F32"/>
    <mergeCell ref="G32:AB32"/>
    <mergeCell ref="AD32:AH32"/>
    <mergeCell ref="AI32:BD32"/>
    <mergeCell ref="BF32:BJ32"/>
    <mergeCell ref="BK32:CI32"/>
    <mergeCell ref="CK32:CO32"/>
    <mergeCell ref="CP32:DU32"/>
    <mergeCell ref="B31:F31"/>
    <mergeCell ref="G31:AB31"/>
    <mergeCell ref="AD31:AH31"/>
    <mergeCell ref="AI31:BD31"/>
    <mergeCell ref="BF31:BJ31"/>
    <mergeCell ref="BK31:CI31"/>
    <mergeCell ref="CK29:CO29"/>
    <mergeCell ref="CP29:DU29"/>
    <mergeCell ref="B30:F30"/>
    <mergeCell ref="G30:AB30"/>
    <mergeCell ref="AD30:AH30"/>
    <mergeCell ref="AI30:BD30"/>
    <mergeCell ref="BF30:BJ30"/>
    <mergeCell ref="BK30:CI30"/>
    <mergeCell ref="CK30:CO30"/>
    <mergeCell ref="CP30:DU30"/>
    <mergeCell ref="B29:F29"/>
    <mergeCell ref="G29:AB29"/>
    <mergeCell ref="AD29:AH29"/>
    <mergeCell ref="AI29:BD29"/>
    <mergeCell ref="BF29:BJ29"/>
    <mergeCell ref="BK29:CI29"/>
    <mergeCell ref="CK27:CO27"/>
    <mergeCell ref="CP27:DU27"/>
    <mergeCell ref="B28:F28"/>
    <mergeCell ref="G28:AB28"/>
    <mergeCell ref="AD28:AH28"/>
    <mergeCell ref="AI28:BD28"/>
    <mergeCell ref="BF28:BJ28"/>
    <mergeCell ref="BK28:CI28"/>
    <mergeCell ref="CK28:CO28"/>
    <mergeCell ref="CP28:DU28"/>
    <mergeCell ref="B27:F27"/>
    <mergeCell ref="G27:AB27"/>
    <mergeCell ref="AD27:AH27"/>
    <mergeCell ref="AI27:BD27"/>
    <mergeCell ref="BF27:BJ27"/>
    <mergeCell ref="BK27:CI27"/>
    <mergeCell ref="CK25:CO25"/>
    <mergeCell ref="CP25:DU25"/>
    <mergeCell ref="B26:F26"/>
    <mergeCell ref="G26:AB26"/>
    <mergeCell ref="AD26:AH26"/>
    <mergeCell ref="AI26:BD26"/>
    <mergeCell ref="BF26:BJ26"/>
    <mergeCell ref="BK26:CI26"/>
    <mergeCell ref="CK26:CO26"/>
    <mergeCell ref="CP26:DU26"/>
    <mergeCell ref="B25:F25"/>
    <mergeCell ref="G25:AB25"/>
    <mergeCell ref="AD25:AH25"/>
    <mergeCell ref="AI25:BD25"/>
    <mergeCell ref="BF25:BJ25"/>
    <mergeCell ref="BK25:CI25"/>
    <mergeCell ref="B24:BD24"/>
    <mergeCell ref="BF24:DU24"/>
    <mergeCell ref="E22:Q22"/>
    <mergeCell ref="AC22:AX22"/>
    <mergeCell ref="BJ22:BN22"/>
    <mergeCell ref="CM22:DL22"/>
    <mergeCell ref="CM20:DU20"/>
    <mergeCell ref="B21:D22"/>
    <mergeCell ref="E21:Q21"/>
    <mergeCell ref="S21:AB22"/>
    <mergeCell ref="AC21:AX21"/>
    <mergeCell ref="BJ21:BN21"/>
    <mergeCell ref="CD21:CK21"/>
    <mergeCell ref="CM21:DU21"/>
    <mergeCell ref="DM22:DR22"/>
    <mergeCell ref="DS22:DU22"/>
    <mergeCell ref="B20:L20"/>
    <mergeCell ref="M20:Q20"/>
    <mergeCell ref="S20:AB20"/>
    <mergeCell ref="AC20:AX20"/>
    <mergeCell ref="BJ20:BN20"/>
    <mergeCell ref="CD20:CK20"/>
    <mergeCell ref="AT19:AX19"/>
    <mergeCell ref="BJ19:BN19"/>
    <mergeCell ref="CD19:CK19"/>
    <mergeCell ref="CM19:DA19"/>
    <mergeCell ref="DB19:DM19"/>
    <mergeCell ref="DN19:DU19"/>
    <mergeCell ref="BJ18:BN18"/>
    <mergeCell ref="CD18:CK18"/>
    <mergeCell ref="CM18:DA18"/>
    <mergeCell ref="DB18:DM18"/>
    <mergeCell ref="DN18:DU18"/>
    <mergeCell ref="B19:L19"/>
    <mergeCell ref="M19:Q19"/>
    <mergeCell ref="S19:AB19"/>
    <mergeCell ref="AC19:AG19"/>
    <mergeCell ref="AH19:AS19"/>
    <mergeCell ref="B18:L18"/>
    <mergeCell ref="M18:Q18"/>
    <mergeCell ref="S18:AB18"/>
    <mergeCell ref="AC18:AG18"/>
    <mergeCell ref="AH18:AS18"/>
    <mergeCell ref="AT18:AX18"/>
    <mergeCell ref="AT17:AX17"/>
    <mergeCell ref="AZ17:BP17"/>
    <mergeCell ref="CD17:CK17"/>
    <mergeCell ref="CM17:DA17"/>
    <mergeCell ref="DB17:DM17"/>
    <mergeCell ref="DN17:DU17"/>
    <mergeCell ref="B16:R16"/>
    <mergeCell ref="S16:AY16"/>
    <mergeCell ref="AZ16:BP16"/>
    <mergeCell ref="BQ16:CL16"/>
    <mergeCell ref="CM16:DU16"/>
    <mergeCell ref="B17:L17"/>
    <mergeCell ref="M17:Q17"/>
    <mergeCell ref="S17:AB17"/>
    <mergeCell ref="AC17:AG17"/>
    <mergeCell ref="AH17:AS17"/>
    <mergeCell ref="CI14:DU14"/>
    <mergeCell ref="B15:CH15"/>
    <mergeCell ref="CI15:DU15"/>
    <mergeCell ref="BE14:BF14"/>
    <mergeCell ref="BG14:BH14"/>
    <mergeCell ref="BI14:BJ14"/>
    <mergeCell ref="BK14:BL14"/>
    <mergeCell ref="AE14:AW14"/>
    <mergeCell ref="AX14:AY14"/>
    <mergeCell ref="AZ14:BA14"/>
    <mergeCell ref="BN13:BO13"/>
    <mergeCell ref="BP13:BQ13"/>
    <mergeCell ref="BB14:BC14"/>
    <mergeCell ref="BW13:BX13"/>
    <mergeCell ref="BY13:BZ13"/>
    <mergeCell ref="BS13:BT13"/>
    <mergeCell ref="BU13:BV13"/>
    <mergeCell ref="BM14:BZ14"/>
    <mergeCell ref="BJ13:BK13"/>
    <mergeCell ref="BL13:BM13"/>
    <mergeCell ref="CI13:DU13"/>
    <mergeCell ref="B14:Q14"/>
    <mergeCell ref="R14:S14"/>
    <mergeCell ref="T14:U14"/>
    <mergeCell ref="W14:X14"/>
    <mergeCell ref="Y14:Z14"/>
    <mergeCell ref="AA14:AB14"/>
    <mergeCell ref="AC14:AD14"/>
    <mergeCell ref="AH13:AI13"/>
    <mergeCell ref="AJ13:AK13"/>
    <mergeCell ref="AM13:AN13"/>
    <mergeCell ref="AO13:AP13"/>
    <mergeCell ref="AQ13:AR13"/>
    <mergeCell ref="AS13:BI13"/>
    <mergeCell ref="B11:CH11"/>
    <mergeCell ref="CI11:DU11"/>
    <mergeCell ref="B12:BZ12"/>
    <mergeCell ref="CA12:CH14"/>
    <mergeCell ref="CI12:CQ12"/>
    <mergeCell ref="CR12:DU12"/>
    <mergeCell ref="B13:J13"/>
    <mergeCell ref="K13:O13"/>
    <mergeCell ref="P13:AE13"/>
    <mergeCell ref="AF13:AG13"/>
    <mergeCell ref="CI9:DU9"/>
    <mergeCell ref="B10:N10"/>
    <mergeCell ref="O10:AL10"/>
    <mergeCell ref="AM10:AX10"/>
    <mergeCell ref="AY10:BF10"/>
    <mergeCell ref="BG10:BS10"/>
    <mergeCell ref="BT10:BW10"/>
    <mergeCell ref="BX10:CH10"/>
    <mergeCell ref="CI10:DU10"/>
    <mergeCell ref="CF8:CG8"/>
    <mergeCell ref="CB8:CC8"/>
    <mergeCell ref="BG8:BS8"/>
    <mergeCell ref="B9:N9"/>
    <mergeCell ref="O9:AM9"/>
    <mergeCell ref="AN9:AX9"/>
    <mergeCell ref="AY9:BF9"/>
    <mergeCell ref="BG9:BS9"/>
    <mergeCell ref="BT9:CC9"/>
    <mergeCell ref="CD9:CH9"/>
    <mergeCell ref="B8:N8"/>
    <mergeCell ref="O8:AM8"/>
    <mergeCell ref="AN8:AX8"/>
    <mergeCell ref="AY8:BF8"/>
    <mergeCell ref="BX8:BY8"/>
    <mergeCell ref="CD8:CE8"/>
    <mergeCell ref="CI5:DU5"/>
    <mergeCell ref="B6:AD6"/>
    <mergeCell ref="AE6:BG6"/>
    <mergeCell ref="BH6:CH6"/>
    <mergeCell ref="CI6:DU6"/>
    <mergeCell ref="CI7:DU7"/>
    <mergeCell ref="DK4:DU4"/>
    <mergeCell ref="B3:G3"/>
    <mergeCell ref="H3:J3"/>
    <mergeCell ref="K3:L3"/>
    <mergeCell ref="M3:DJ3"/>
    <mergeCell ref="BT8:BU8"/>
    <mergeCell ref="CI8:DU8"/>
    <mergeCell ref="BV8:BW8"/>
    <mergeCell ref="BZ8:CA8"/>
    <mergeCell ref="B5:CH5"/>
    <mergeCell ref="B7:CH7"/>
    <mergeCell ref="B1:L1"/>
    <mergeCell ref="M1:DJ1"/>
    <mergeCell ref="DK1:DU1"/>
    <mergeCell ref="B2:L2"/>
    <mergeCell ref="M2:DJ2"/>
    <mergeCell ref="DK2:DU2"/>
    <mergeCell ref="DK3:DU3"/>
    <mergeCell ref="B4:L4"/>
    <mergeCell ref="M4:DJ4"/>
  </mergeCells>
  <phoneticPr fontId="0" type="noConversion"/>
  <pageMargins left="0.75" right="0.75" top="1" bottom="1" header="0.5" footer="0.5"/>
  <pageSetup scale="40" fitToHeight="5"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vt:lpstr>
      <vt:lpstr>AGG</vt:lpstr>
      <vt:lpstr>INST!Print_Titles</vt:lpstr>
    </vt:vector>
  </TitlesOfParts>
  <Company>Mojave Desert Air Quality Management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Wales</dc:creator>
  <cp:lastModifiedBy>Barbara Lods</cp:lastModifiedBy>
  <cp:lastPrinted>2007-08-21T17:57:08Z</cp:lastPrinted>
  <dcterms:created xsi:type="dcterms:W3CDTF">2006-05-01T22:20:53Z</dcterms:created>
  <dcterms:modified xsi:type="dcterms:W3CDTF">2023-02-07T00:22:49Z</dcterms:modified>
</cp:coreProperties>
</file>