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av-dc01\Shared Docs\Forms\CEIR Emission Inventory\"/>
    </mc:Choice>
  </mc:AlternateContent>
  <xr:revisionPtr revIDLastSave="0" documentId="8_{FA960BB4-9B6F-4D1A-9340-0AD46A31A257}" xr6:coauthVersionLast="36" xr6:coauthVersionMax="36" xr10:uidLastSave="{00000000-0000-0000-0000-000000000000}"/>
  <bookViews>
    <workbookView xWindow="0" yWindow="0" windowWidth="24855" windowHeight="10440"/>
  </bookViews>
  <sheets>
    <sheet name="Instructions" sheetId="6" r:id="rId1"/>
    <sheet name="Coating_Usage" sheetId="1" r:id="rId2"/>
    <sheet name="Toxic_Ems" sheetId="5" r:id="rId3"/>
    <sheet name="Conversion Factors" sheetId="3" r:id="rId4"/>
  </sheets>
  <definedNames>
    <definedName name="_xlnm._FilterDatabase" localSheetId="2" hidden="1">Toxic_Ems!$A$7:$Q$29</definedName>
  </definedNames>
  <calcPr calcId="191029"/>
</workbook>
</file>

<file path=xl/calcChain.xml><?xml version="1.0" encoding="utf-8"?>
<calcChain xmlns="http://schemas.openxmlformats.org/spreadsheetml/2006/main">
  <c r="F33" i="5" l="1"/>
  <c r="F32" i="5"/>
  <c r="F31" i="5"/>
  <c r="I33" i="5"/>
  <c r="I32" i="5"/>
  <c r="I31" i="5"/>
  <c r="L33" i="5"/>
  <c r="L32" i="5"/>
  <c r="L31" i="5"/>
  <c r="O33" i="5"/>
  <c r="O32" i="5"/>
  <c r="O31" i="5"/>
  <c r="R33" i="5"/>
  <c r="R32" i="5"/>
  <c r="R31" i="5"/>
  <c r="U33" i="5"/>
  <c r="U32" i="5"/>
  <c r="U31" i="5"/>
  <c r="X33" i="5"/>
  <c r="X32" i="5"/>
  <c r="X31" i="5"/>
  <c r="AA33" i="5"/>
  <c r="AA32" i="5"/>
  <c r="AA31" i="5"/>
  <c r="AD33" i="5"/>
  <c r="AD32" i="5"/>
  <c r="AD31" i="5"/>
  <c r="AG33" i="5"/>
  <c r="AG32" i="5"/>
  <c r="AG31" i="5"/>
  <c r="AJ33" i="5"/>
  <c r="AJ32" i="5"/>
  <c r="AJ31" i="5"/>
  <c r="F24" i="1"/>
  <c r="E13" i="5"/>
  <c r="D13" i="5"/>
  <c r="D15" i="5"/>
  <c r="F26" i="1"/>
  <c r="E15" i="5"/>
  <c r="G15" i="5" s="1"/>
  <c r="H15" i="5" s="1"/>
  <c r="J15" i="5"/>
  <c r="K15" i="5" s="1"/>
  <c r="D12" i="5"/>
  <c r="E12" i="5"/>
  <c r="G12" i="5"/>
  <c r="D14" i="5"/>
  <c r="F25" i="1"/>
  <c r="E14" i="5"/>
  <c r="G14" i="5" s="1"/>
  <c r="D16" i="5"/>
  <c r="F27" i="1"/>
  <c r="E16" i="5"/>
  <c r="D17" i="5"/>
  <c r="F28" i="1"/>
  <c r="E17" i="5"/>
  <c r="D18" i="5"/>
  <c r="F29" i="1"/>
  <c r="E18" i="5"/>
  <c r="V18" i="5" s="1"/>
  <c r="W18" i="5" s="1"/>
  <c r="G18" i="5"/>
  <c r="H18" i="5" s="1"/>
  <c r="D19" i="5"/>
  <c r="F30" i="1"/>
  <c r="E19" i="5" s="1"/>
  <c r="D20" i="5"/>
  <c r="F31" i="1"/>
  <c r="E20" i="5"/>
  <c r="D21" i="5"/>
  <c r="D22" i="5"/>
  <c r="D23" i="5"/>
  <c r="D24" i="5"/>
  <c r="D25" i="5"/>
  <c r="D26" i="5"/>
  <c r="D27" i="5"/>
  <c r="D28" i="5"/>
  <c r="D29" i="5"/>
  <c r="J12" i="5"/>
  <c r="K12" i="5" s="1"/>
  <c r="J18" i="5"/>
  <c r="K18" i="5" s="1"/>
  <c r="M15" i="5"/>
  <c r="N15" i="5" s="1"/>
  <c r="M18" i="5"/>
  <c r="N18" i="5"/>
  <c r="P15" i="5"/>
  <c r="Q15" i="5" s="1"/>
  <c r="P14" i="5"/>
  <c r="P18" i="5"/>
  <c r="Q18" i="5" s="1"/>
  <c r="S15" i="5"/>
  <c r="T15" i="5"/>
  <c r="S12" i="5"/>
  <c r="T12" i="5" s="1"/>
  <c r="S14" i="5"/>
  <c r="V15" i="5"/>
  <c r="W15" i="5"/>
  <c r="V12" i="5"/>
  <c r="W12" i="5"/>
  <c r="V14" i="5"/>
  <c r="Y15" i="5"/>
  <c r="Z15" i="5"/>
  <c r="Y12" i="5"/>
  <c r="Z12" i="5"/>
  <c r="Y18" i="5"/>
  <c r="Z18" i="5"/>
  <c r="AB15" i="5"/>
  <c r="AC15" i="5" s="1"/>
  <c r="AB12" i="5"/>
  <c r="AC12" i="5"/>
  <c r="AB18" i="5"/>
  <c r="AC18" i="5"/>
  <c r="AE15" i="5"/>
  <c r="AF15" i="5"/>
  <c r="AE12" i="5"/>
  <c r="AF12" i="5" s="1"/>
  <c r="AE14" i="5"/>
  <c r="AE18" i="5"/>
  <c r="AF18" i="5"/>
  <c r="AH15" i="5"/>
  <c r="AI15" i="5"/>
  <c r="AH12" i="5"/>
  <c r="AI12" i="5" s="1"/>
  <c r="AH14" i="5"/>
  <c r="AH18" i="5"/>
  <c r="AI18" i="5"/>
  <c r="AK15" i="5"/>
  <c r="AL15" i="5" s="1"/>
  <c r="AK12" i="5"/>
  <c r="AL12" i="5"/>
  <c r="AK14" i="5"/>
  <c r="AK18" i="5"/>
  <c r="AL18" i="5"/>
  <c r="AM33" i="5"/>
  <c r="AM32" i="5"/>
  <c r="AM31" i="5"/>
  <c r="AN12" i="5"/>
  <c r="AO12" i="5" s="1"/>
  <c r="AN14" i="5"/>
  <c r="AN15" i="5"/>
  <c r="AO15" i="5"/>
  <c r="AN18" i="5"/>
  <c r="AO18" i="5"/>
  <c r="C29" i="5"/>
  <c r="B29" i="5"/>
  <c r="A29" i="5"/>
  <c r="C28" i="5"/>
  <c r="B28" i="5"/>
  <c r="A28" i="5"/>
  <c r="C27" i="5"/>
  <c r="B27" i="5"/>
  <c r="A27" i="5"/>
  <c r="C26" i="5"/>
  <c r="B26" i="5"/>
  <c r="A26" i="5"/>
  <c r="C25" i="5"/>
  <c r="B25" i="5"/>
  <c r="A25" i="5"/>
  <c r="C24" i="5"/>
  <c r="B24" i="5"/>
  <c r="A24" i="5"/>
  <c r="C23" i="5"/>
  <c r="B23" i="5"/>
  <c r="A23" i="5"/>
  <c r="C22" i="5"/>
  <c r="B22" i="5"/>
  <c r="A22" i="5"/>
  <c r="C21" i="5"/>
  <c r="B21" i="5"/>
  <c r="A21" i="5"/>
  <c r="C20" i="5"/>
  <c r="B20" i="5"/>
  <c r="A20" i="5"/>
  <c r="C19" i="5"/>
  <c r="B19" i="5"/>
  <c r="A19" i="5"/>
  <c r="C18" i="5"/>
  <c r="B18" i="5"/>
  <c r="A18" i="5"/>
  <c r="C17" i="5"/>
  <c r="B17" i="5"/>
  <c r="A17" i="5"/>
  <c r="C16" i="5"/>
  <c r="B16" i="5"/>
  <c r="A16" i="5"/>
  <c r="C15" i="5"/>
  <c r="B15" i="5"/>
  <c r="A15" i="5"/>
  <c r="C14" i="5"/>
  <c r="B14" i="5"/>
  <c r="A14" i="5"/>
  <c r="C13" i="5"/>
  <c r="B13" i="5"/>
  <c r="A13" i="5"/>
  <c r="A12" i="5"/>
  <c r="M3" i="5"/>
  <c r="E3" i="5"/>
  <c r="A3" i="5"/>
  <c r="C12" i="5"/>
  <c r="B12" i="5"/>
  <c r="D41" i="3"/>
  <c r="D39" i="3"/>
  <c r="D37" i="3"/>
  <c r="D35" i="3"/>
  <c r="D33" i="3"/>
  <c r="D31" i="3"/>
  <c r="D29" i="3"/>
  <c r="D27" i="3"/>
  <c r="D25" i="3"/>
  <c r="D23" i="3"/>
  <c r="D21" i="3"/>
  <c r="D19" i="3"/>
  <c r="D17" i="3"/>
  <c r="D15" i="3"/>
  <c r="D13" i="3"/>
  <c r="D11" i="3"/>
  <c r="D9" i="3"/>
  <c r="F7" i="3"/>
  <c r="D7" i="3" s="1"/>
  <c r="D5" i="3"/>
  <c r="T8" i="1"/>
  <c r="I32" i="1"/>
  <c r="R32" i="1" s="1"/>
  <c r="T32" i="1" s="1"/>
  <c r="O32" i="1"/>
  <c r="O31" i="1"/>
  <c r="I31" i="1"/>
  <c r="R31" i="1" s="1"/>
  <c r="T31" i="1" s="1"/>
  <c r="O30" i="1"/>
  <c r="R30" i="1" s="1"/>
  <c r="T30" i="1" s="1"/>
  <c r="I30" i="1"/>
  <c r="O29" i="1"/>
  <c r="I29" i="1"/>
  <c r="R29" i="1" s="1"/>
  <c r="T29" i="1" s="1"/>
  <c r="O28" i="1"/>
  <c r="I28" i="1"/>
  <c r="R28" i="1" s="1"/>
  <c r="T28" i="1" s="1"/>
  <c r="O27" i="1"/>
  <c r="I27" i="1"/>
  <c r="R27" i="1"/>
  <c r="T27" i="1" s="1"/>
  <c r="O26" i="1"/>
  <c r="I26" i="1"/>
  <c r="R26" i="1" s="1"/>
  <c r="T26" i="1" s="1"/>
  <c r="O25" i="1"/>
  <c r="I25" i="1"/>
  <c r="R25" i="1" s="1"/>
  <c r="T25" i="1" s="1"/>
  <c r="I24" i="1"/>
  <c r="O24" i="1"/>
  <c r="Q57" i="1" s="1"/>
  <c r="R24" i="1"/>
  <c r="T24" i="1" s="1"/>
  <c r="I22" i="1"/>
  <c r="L23" i="1"/>
  <c r="Q23" i="1"/>
  <c r="F33" i="1"/>
  <c r="E22" i="5" s="1"/>
  <c r="O33" i="1"/>
  <c r="F32" i="1"/>
  <c r="E21" i="5"/>
  <c r="J21" i="5" s="1"/>
  <c r="O23" i="1"/>
  <c r="L24" i="1"/>
  <c r="Q24" i="1" s="1"/>
  <c r="L25" i="1"/>
  <c r="Q25" i="1"/>
  <c r="L26" i="1"/>
  <c r="Q26" i="1"/>
  <c r="S26" i="1" s="1"/>
  <c r="L27" i="1"/>
  <c r="Q27" i="1"/>
  <c r="S27" i="1" s="1"/>
  <c r="L28" i="1"/>
  <c r="Q28" i="1" s="1"/>
  <c r="S28" i="1" s="1"/>
  <c r="L29" i="1"/>
  <c r="Q29" i="1"/>
  <c r="S29" i="1" s="1"/>
  <c r="L30" i="1"/>
  <c r="Q30" i="1"/>
  <c r="S30" i="1" s="1"/>
  <c r="L31" i="1"/>
  <c r="Q31" i="1" s="1"/>
  <c r="S31" i="1" s="1"/>
  <c r="L32" i="1"/>
  <c r="Q32" i="1" s="1"/>
  <c r="S32" i="1" s="1"/>
  <c r="I40" i="1"/>
  <c r="R40" i="1" s="1"/>
  <c r="T40" i="1" s="1"/>
  <c r="O40" i="1"/>
  <c r="I39" i="1"/>
  <c r="O39" i="1"/>
  <c r="R39" i="1" s="1"/>
  <c r="T39" i="1" s="1"/>
  <c r="I38" i="1"/>
  <c r="R38" i="1" s="1"/>
  <c r="T38" i="1" s="1"/>
  <c r="O38" i="1"/>
  <c r="I37" i="1"/>
  <c r="R37" i="1" s="1"/>
  <c r="T37" i="1" s="1"/>
  <c r="O37" i="1"/>
  <c r="I36" i="1"/>
  <c r="O36" i="1"/>
  <c r="R36" i="1"/>
  <c r="T36" i="1" s="1"/>
  <c r="I35" i="1"/>
  <c r="R35" i="1" s="1"/>
  <c r="T35" i="1" s="1"/>
  <c r="O35" i="1"/>
  <c r="I34" i="1"/>
  <c r="R34" i="1"/>
  <c r="O34" i="1"/>
  <c r="I33" i="1"/>
  <c r="R33" i="1"/>
  <c r="T33" i="1" s="1"/>
  <c r="I23" i="1"/>
  <c r="R23" i="1" s="1"/>
  <c r="O22" i="1"/>
  <c r="F22" i="1"/>
  <c r="R22" i="1"/>
  <c r="T22" i="1"/>
  <c r="S56" i="1"/>
  <c r="T56" i="1"/>
  <c r="F34" i="1"/>
  <c r="L34" i="1" s="1"/>
  <c r="Q34" i="1" s="1"/>
  <c r="S34" i="1" s="1"/>
  <c r="F35" i="1"/>
  <c r="L35" i="1" s="1"/>
  <c r="Q35" i="1" s="1"/>
  <c r="S35" i="1" s="1"/>
  <c r="E24" i="5"/>
  <c r="V24" i="5" s="1"/>
  <c r="W24" i="5" s="1"/>
  <c r="F36" i="1"/>
  <c r="F37" i="1"/>
  <c r="E26" i="5" s="1"/>
  <c r="F38" i="1"/>
  <c r="E27" i="5"/>
  <c r="G27" i="5" s="1"/>
  <c r="F39" i="1"/>
  <c r="F40" i="1"/>
  <c r="L40" i="1" s="1"/>
  <c r="Q40" i="1" s="1"/>
  <c r="S40" i="1" s="1"/>
  <c r="E29" i="5"/>
  <c r="S25" i="1"/>
  <c r="L37" i="1"/>
  <c r="Q37" i="1"/>
  <c r="S37" i="1" s="1"/>
  <c r="T34" i="1"/>
  <c r="P24" i="1"/>
  <c r="P25" i="1"/>
  <c r="P26" i="1"/>
  <c r="P27" i="1"/>
  <c r="P28" i="1"/>
  <c r="P29" i="1"/>
  <c r="P30" i="1"/>
  <c r="P31" i="1"/>
  <c r="P32" i="1"/>
  <c r="P33" i="1"/>
  <c r="P34" i="1"/>
  <c r="P35" i="1"/>
  <c r="P36" i="1"/>
  <c r="P37" i="1"/>
  <c r="P38" i="1"/>
  <c r="P39" i="1"/>
  <c r="P40" i="1"/>
  <c r="P23" i="1"/>
  <c r="P22" i="1"/>
  <c r="S26" i="5"/>
  <c r="T26" i="5" s="1"/>
  <c r="L38" i="1"/>
  <c r="Q38" i="1" s="1"/>
  <c r="S38" i="1" s="1"/>
  <c r="E25" i="5"/>
  <c r="J25" i="5" s="1"/>
  <c r="K25" i="5" s="1"/>
  <c r="L36" i="1"/>
  <c r="Q36" i="1"/>
  <c r="S36" i="1"/>
  <c r="AB20" i="5"/>
  <c r="AC20" i="5" s="1"/>
  <c r="Y20" i="5"/>
  <c r="Z20" i="5"/>
  <c r="V20" i="5"/>
  <c r="W20" i="5"/>
  <c r="S20" i="5"/>
  <c r="T20" i="5" s="1"/>
  <c r="G20" i="5"/>
  <c r="H20" i="5" s="1"/>
  <c r="P20" i="5"/>
  <c r="Q20" i="5"/>
  <c r="M20" i="5"/>
  <c r="AK20" i="5"/>
  <c r="AL20" i="5"/>
  <c r="J20" i="5"/>
  <c r="K20" i="5"/>
  <c r="AH20" i="5"/>
  <c r="AI20" i="5" s="1"/>
  <c r="AN20" i="5"/>
  <c r="AO20" i="5" s="1"/>
  <c r="AE20" i="5"/>
  <c r="AF20" i="5"/>
  <c r="J17" i="5"/>
  <c r="AH17" i="5"/>
  <c r="AE17" i="5"/>
  <c r="AN17" i="5"/>
  <c r="AB17" i="5"/>
  <c r="Y17" i="5"/>
  <c r="V17" i="5"/>
  <c r="G17" i="5"/>
  <c r="S17" i="5"/>
  <c r="P17" i="5"/>
  <c r="M17" i="5"/>
  <c r="AK17" i="5"/>
  <c r="N20" i="5"/>
  <c r="P19" i="5"/>
  <c r="Q19" i="5" s="1"/>
  <c r="AH19" i="5"/>
  <c r="AI19" i="5" s="1"/>
  <c r="Y19" i="5"/>
  <c r="Z19" i="5" s="1"/>
  <c r="G16" i="5"/>
  <c r="H16" i="5" s="1"/>
  <c r="AB16" i="5"/>
  <c r="AC16" i="5"/>
  <c r="Y16" i="5"/>
  <c r="Z16" i="5"/>
  <c r="V16" i="5"/>
  <c r="W16" i="5" s="1"/>
  <c r="S16" i="5"/>
  <c r="T16" i="5" s="1"/>
  <c r="P16" i="5"/>
  <c r="Q16" i="5"/>
  <c r="M16" i="5"/>
  <c r="AK16" i="5"/>
  <c r="AL16" i="5"/>
  <c r="J16" i="5"/>
  <c r="K16" i="5" s="1"/>
  <c r="AH16" i="5"/>
  <c r="AI16" i="5" s="1"/>
  <c r="AN16" i="5"/>
  <c r="AO16" i="5"/>
  <c r="AE16" i="5"/>
  <c r="AF16" i="5"/>
  <c r="N16" i="5"/>
  <c r="V29" i="5"/>
  <c r="G21" i="5"/>
  <c r="AE21" i="5"/>
  <c r="AN21" i="5"/>
  <c r="V21" i="5"/>
  <c r="S21" i="5"/>
  <c r="AK21" i="5"/>
  <c r="L39" i="1"/>
  <c r="Q39" i="1" s="1"/>
  <c r="S39" i="1" s="1"/>
  <c r="E28" i="5"/>
  <c r="L22" i="1"/>
  <c r="Q22" i="1"/>
  <c r="S22" i="1" s="1"/>
  <c r="H13" i="5"/>
  <c r="P13" i="5"/>
  <c r="Q13" i="5" s="1"/>
  <c r="M13" i="5"/>
  <c r="N13" i="5" s="1"/>
  <c r="AK13" i="5"/>
  <c r="AL13" i="5"/>
  <c r="AN13" i="5"/>
  <c r="AO13" i="5"/>
  <c r="J13" i="5"/>
  <c r="K13" i="5" s="1"/>
  <c r="AH13" i="5"/>
  <c r="AI13" i="5" s="1"/>
  <c r="AE13" i="5"/>
  <c r="AF13" i="5"/>
  <c r="G13" i="5"/>
  <c r="AB13" i="5"/>
  <c r="AC13" i="5" s="1"/>
  <c r="Y13" i="5"/>
  <c r="V13" i="5"/>
  <c r="W13" i="5" s="1"/>
  <c r="S13" i="5"/>
  <c r="T13" i="5"/>
  <c r="H27" i="5"/>
  <c r="V27" i="5"/>
  <c r="W27" i="5" s="1"/>
  <c r="S27" i="5"/>
  <c r="T27" i="5" s="1"/>
  <c r="P27" i="5"/>
  <c r="Q27" i="5"/>
  <c r="AK27" i="5"/>
  <c r="AL27" i="5" s="1"/>
  <c r="J27" i="5"/>
  <c r="K27" i="5" s="1"/>
  <c r="AH27" i="5"/>
  <c r="AI27" i="5"/>
  <c r="AN27" i="5"/>
  <c r="AO27" i="5" s="1"/>
  <c r="AB27" i="5"/>
  <c r="AC27" i="5" s="1"/>
  <c r="Y27" i="5"/>
  <c r="Z27" i="5"/>
  <c r="Y14" i="5"/>
  <c r="S18" i="5"/>
  <c r="T18" i="5"/>
  <c r="Q17" i="5"/>
  <c r="M12" i="5"/>
  <c r="N12" i="5" s="1"/>
  <c r="E23" i="5"/>
  <c r="G23" i="5" s="1"/>
  <c r="H23" i="5" s="1"/>
  <c r="H12" i="5"/>
  <c r="S23" i="1"/>
  <c r="AB14" i="5"/>
  <c r="Z13" i="5"/>
  <c r="P12" i="5"/>
  <c r="Q12" i="5"/>
  <c r="H17" i="5"/>
  <c r="J14" i="5"/>
  <c r="M14" i="5"/>
  <c r="D34" i="5"/>
  <c r="K17" i="5"/>
  <c r="G25" i="5"/>
  <c r="H25" i="5" s="1"/>
  <c r="AE25" i="5"/>
  <c r="AF25" i="5" s="1"/>
  <c r="AN25" i="5"/>
  <c r="AO25" i="5" s="1"/>
  <c r="V25" i="5"/>
  <c r="W25" i="5" s="1"/>
  <c r="S25" i="5"/>
  <c r="T25" i="5" s="1"/>
  <c r="AK25" i="5"/>
  <c r="AL25" i="5"/>
  <c r="AB28" i="5"/>
  <c r="AC28" i="5" s="1"/>
  <c r="Y28" i="5"/>
  <c r="Z28" i="5"/>
  <c r="V28" i="5"/>
  <c r="W28" i="5"/>
  <c r="S28" i="5"/>
  <c r="T28" i="5" s="1"/>
  <c r="G28" i="5"/>
  <c r="H28" i="5" s="1"/>
  <c r="P28" i="5"/>
  <c r="Q28" i="5"/>
  <c r="M28" i="5"/>
  <c r="N28" i="5"/>
  <c r="AK28" i="5"/>
  <c r="AL28" i="5"/>
  <c r="J28" i="5"/>
  <c r="K28" i="5" s="1"/>
  <c r="AH28" i="5"/>
  <c r="AI28" i="5"/>
  <c r="AN28" i="5"/>
  <c r="AO28" i="5"/>
  <c r="AE28" i="5"/>
  <c r="AF28" i="5" s="1"/>
  <c r="V23" i="5"/>
  <c r="W23" i="5"/>
  <c r="S23" i="5"/>
  <c r="T23" i="5" s="1"/>
  <c r="M23" i="5"/>
  <c r="N23" i="5"/>
  <c r="AK23" i="5"/>
  <c r="AL23" i="5" s="1"/>
  <c r="AE23" i="5"/>
  <c r="AF23" i="5"/>
  <c r="AN23" i="5"/>
  <c r="AO23" i="5" s="1"/>
  <c r="M22" i="5" l="1"/>
  <c r="N22" i="5" s="1"/>
  <c r="AE22" i="5"/>
  <c r="AF22" i="5" s="1"/>
  <c r="AB22" i="5"/>
  <c r="AC22" i="5" s="1"/>
  <c r="S22" i="5"/>
  <c r="T22" i="5" s="1"/>
  <c r="Y22" i="5"/>
  <c r="Z22" i="5" s="1"/>
  <c r="AK22" i="5"/>
  <c r="AL22" i="5" s="1"/>
  <c r="AH22" i="5"/>
  <c r="AI22" i="5" s="1"/>
  <c r="AN22" i="5"/>
  <c r="AO22" i="5" s="1"/>
  <c r="G22" i="5"/>
  <c r="H22" i="5" s="1"/>
  <c r="P22" i="5"/>
  <c r="Q22" i="5" s="1"/>
  <c r="V22" i="5"/>
  <c r="W22" i="5" s="1"/>
  <c r="J22" i="5"/>
  <c r="K22" i="5" s="1"/>
  <c r="AK24" i="5"/>
  <c r="AL24" i="5" s="1"/>
  <c r="G29" i="5"/>
  <c r="H29" i="5" s="1"/>
  <c r="AN29" i="5"/>
  <c r="S29" i="5"/>
  <c r="T29" i="5" s="1"/>
  <c r="J29" i="5"/>
  <c r="AB29" i="5"/>
  <c r="P29" i="5"/>
  <c r="AH29" i="5"/>
  <c r="Y29" i="5"/>
  <c r="Z29" i="5" s="1"/>
  <c r="AK29" i="5"/>
  <c r="AL29" i="5" s="1"/>
  <c r="T23" i="1"/>
  <c r="T45" i="1" s="1"/>
  <c r="R45" i="1"/>
  <c r="S24" i="1"/>
  <c r="W29" i="5"/>
  <c r="AO29" i="5"/>
  <c r="K29" i="5"/>
  <c r="AC29" i="5"/>
  <c r="Q29" i="5"/>
  <c r="AI29" i="5"/>
  <c r="AF21" i="5"/>
  <c r="W21" i="5"/>
  <c r="AL21" i="5"/>
  <c r="H21" i="5"/>
  <c r="AO21" i="5"/>
  <c r="T21" i="5"/>
  <c r="K21" i="5"/>
  <c r="J24" i="5"/>
  <c r="K24" i="5" s="1"/>
  <c r="S24" i="5"/>
  <c r="T24" i="5" s="1"/>
  <c r="G24" i="5"/>
  <c r="H24" i="5" s="1"/>
  <c r="AH24" i="5"/>
  <c r="AI24" i="5" s="1"/>
  <c r="AB24" i="5"/>
  <c r="AC24" i="5" s="1"/>
  <c r="P24" i="5"/>
  <c r="Q24" i="5" s="1"/>
  <c r="AN24" i="5"/>
  <c r="AO24" i="5" s="1"/>
  <c r="Y24" i="5"/>
  <c r="Z24" i="5" s="1"/>
  <c r="M24" i="5"/>
  <c r="N24" i="5" s="1"/>
  <c r="AE24" i="5"/>
  <c r="AF24" i="5" s="1"/>
  <c r="W14" i="5"/>
  <c r="T14" i="5"/>
  <c r="AF14" i="5"/>
  <c r="AI14" i="5"/>
  <c r="AC14" i="5"/>
  <c r="AC34" i="5" s="1"/>
  <c r="H14" i="5"/>
  <c r="Q14" i="5"/>
  <c r="Q34" i="5" s="1"/>
  <c r="K14" i="5"/>
  <c r="K34" i="5" s="1"/>
  <c r="AL14" i="5"/>
  <c r="AO14" i="5"/>
  <c r="Z14" i="5"/>
  <c r="N14" i="5"/>
  <c r="M29" i="5"/>
  <c r="N29" i="5" s="1"/>
  <c r="M19" i="5"/>
  <c r="N19" i="5" s="1"/>
  <c r="AE19" i="5"/>
  <c r="AF19" i="5" s="1"/>
  <c r="V19" i="5"/>
  <c r="W19" i="5" s="1"/>
  <c r="AK19" i="5"/>
  <c r="AL19" i="5" s="1"/>
  <c r="AN19" i="5"/>
  <c r="AO19" i="5" s="1"/>
  <c r="S19" i="5"/>
  <c r="T19" i="5" s="1"/>
  <c r="J19" i="5"/>
  <c r="K19" i="5" s="1"/>
  <c r="AB19" i="5"/>
  <c r="AC19" i="5" s="1"/>
  <c r="G19" i="5"/>
  <c r="H19" i="5" s="1"/>
  <c r="AC17" i="5"/>
  <c r="N17" i="5"/>
  <c r="AI17" i="5"/>
  <c r="Z17" i="5"/>
  <c r="AL17" i="5"/>
  <c r="AF17" i="5"/>
  <c r="W17" i="5"/>
  <c r="T17" i="5"/>
  <c r="AO17" i="5"/>
  <c r="M26" i="5"/>
  <c r="N26" i="5" s="1"/>
  <c r="G26" i="5"/>
  <c r="H26" i="5" s="1"/>
  <c r="AK26" i="5"/>
  <c r="AL26" i="5" s="1"/>
  <c r="AB26" i="5"/>
  <c r="AC26" i="5" s="1"/>
  <c r="J26" i="5"/>
  <c r="K26" i="5" s="1"/>
  <c r="Y26" i="5"/>
  <c r="Z26" i="5" s="1"/>
  <c r="AH26" i="5"/>
  <c r="AI26" i="5" s="1"/>
  <c r="AE26" i="5"/>
  <c r="AF26" i="5" s="1"/>
  <c r="V26" i="5"/>
  <c r="W26" i="5" s="1"/>
  <c r="P26" i="5"/>
  <c r="Q26" i="5" s="1"/>
  <c r="R57" i="1"/>
  <c r="L33" i="1"/>
  <c r="Q33" i="1" s="1"/>
  <c r="S33" i="1" s="1"/>
  <c r="AE29" i="5"/>
  <c r="AF29" i="5" s="1"/>
  <c r="AN26" i="5"/>
  <c r="AO26" i="5" s="1"/>
  <c r="Y23" i="5"/>
  <c r="Z23" i="5" s="1"/>
  <c r="AH23" i="5"/>
  <c r="AI23" i="5" s="1"/>
  <c r="M25" i="5"/>
  <c r="N25" i="5" s="1"/>
  <c r="Y25" i="5"/>
  <c r="Z25" i="5" s="1"/>
  <c r="AH25" i="5"/>
  <c r="AI25" i="5" s="1"/>
  <c r="M21" i="5"/>
  <c r="N21" i="5" s="1"/>
  <c r="Y21" i="5"/>
  <c r="Z21" i="5" s="1"/>
  <c r="AH21" i="5"/>
  <c r="AI21" i="5" s="1"/>
  <c r="AB23" i="5"/>
  <c r="AC23" i="5" s="1"/>
  <c r="J23" i="5"/>
  <c r="K23" i="5" s="1"/>
  <c r="P23" i="5"/>
  <c r="Q23" i="5" s="1"/>
  <c r="P25" i="5"/>
  <c r="Q25" i="5" s="1"/>
  <c r="AB25" i="5"/>
  <c r="AC25" i="5" s="1"/>
  <c r="P21" i="5"/>
  <c r="Q21" i="5" s="1"/>
  <c r="AB21" i="5"/>
  <c r="AC21" i="5" s="1"/>
  <c r="AE27" i="5"/>
  <c r="AF27" i="5" s="1"/>
  <c r="M27" i="5"/>
  <c r="N27" i="5" s="1"/>
  <c r="K35" i="5" l="1"/>
  <c r="K36" i="5"/>
  <c r="Q36" i="5"/>
  <c r="Q35" i="5"/>
  <c r="H34" i="5"/>
  <c r="AC36" i="5"/>
  <c r="AC35" i="5"/>
  <c r="N34" i="5"/>
  <c r="AF34" i="5"/>
  <c r="T34" i="5"/>
  <c r="AL34" i="5"/>
  <c r="AI34" i="5"/>
  <c r="Z34" i="5"/>
  <c r="AO34" i="5"/>
  <c r="Q45" i="1"/>
  <c r="W34" i="5"/>
  <c r="S45" i="1"/>
  <c r="R52" i="1"/>
  <c r="R47" i="1"/>
  <c r="T47" i="1"/>
  <c r="T52" i="1"/>
  <c r="AO35" i="5" l="1"/>
  <c r="AO36" i="5"/>
  <c r="N36" i="5"/>
  <c r="N35" i="5"/>
  <c r="T55" i="1"/>
  <c r="T54" i="1"/>
  <c r="H36" i="5"/>
  <c r="E38" i="5"/>
  <c r="H35" i="5"/>
  <c r="AI36" i="5"/>
  <c r="AI35" i="5"/>
  <c r="R49" i="1"/>
  <c r="R50" i="1"/>
  <c r="AL36" i="5"/>
  <c r="AL35" i="5"/>
  <c r="W35" i="5"/>
  <c r="W36" i="5"/>
  <c r="T36" i="5"/>
  <c r="T35" i="5"/>
  <c r="Q52" i="1"/>
  <c r="Q48" i="1"/>
  <c r="Q47" i="1"/>
  <c r="Q53" i="1"/>
  <c r="Z36" i="5"/>
  <c r="Z35" i="5"/>
  <c r="T49" i="1"/>
  <c r="T50" i="1"/>
  <c r="R54" i="1"/>
  <c r="R55" i="1"/>
  <c r="S48" i="1"/>
  <c r="S52" i="1"/>
  <c r="S47" i="1"/>
  <c r="S53" i="1"/>
  <c r="AF36" i="5"/>
  <c r="AF35" i="5"/>
  <c r="E39" i="5" l="1"/>
</calcChain>
</file>

<file path=xl/comments1.xml><?xml version="1.0" encoding="utf-8"?>
<comments xmlns="http://schemas.openxmlformats.org/spreadsheetml/2006/main">
  <authors>
    <author>JeffreyS</author>
    <author>Richard Wales</author>
  </authors>
  <commentList>
    <comment ref="I3" authorId="0" shapeId="0">
      <text>
        <r>
          <rPr>
            <sz val="10"/>
            <color indexed="81"/>
            <rFont val="Tahoma"/>
            <family val="2"/>
          </rPr>
          <t>4-digit</t>
        </r>
      </text>
    </comment>
    <comment ref="L3" authorId="0" shapeId="0">
      <text>
        <r>
          <rPr>
            <sz val="10"/>
            <color indexed="81"/>
            <rFont val="Tahoma"/>
            <family val="2"/>
          </rPr>
          <t>http://www.census.gov/epcd/naics02/</t>
        </r>
      </text>
    </comment>
    <comment ref="P3" authorId="1" shapeId="0">
      <text>
        <r>
          <rPr>
            <b/>
            <sz val="8"/>
            <color indexed="81"/>
            <rFont val="Tahoma"/>
          </rPr>
          <t>Richard Wales:</t>
        </r>
        <r>
          <rPr>
            <sz val="8"/>
            <color indexed="81"/>
            <rFont val="Tahoma"/>
          </rPr>
          <t xml:space="preserve">
The permit should begin with a "S". "P", or "B" folowed by a six-digit 
number
</t>
        </r>
      </text>
    </comment>
    <comment ref="I4" authorId="0" shapeId="0">
      <text>
        <r>
          <rPr>
            <sz val="10"/>
            <color indexed="81"/>
            <rFont val="Tahoma"/>
            <family val="2"/>
          </rPr>
          <t>5-digit</t>
        </r>
      </text>
    </comment>
    <comment ref="L4" authorId="0" shapeId="0">
      <text>
        <r>
          <rPr>
            <sz val="10"/>
            <color indexed="81"/>
            <rFont val="Tahoma"/>
            <family val="2"/>
          </rPr>
          <t>8-digits
http://www.epa.gov/ttn/chief/codes/index.html#scc
Hint:  Typical SCC for coatings is anywhere from 40200101 to 40299999</t>
        </r>
      </text>
    </comment>
    <comment ref="P4" authorId="1" shapeId="0">
      <text>
        <r>
          <rPr>
            <b/>
            <sz val="10"/>
            <color indexed="81"/>
            <rFont val="Tahoma"/>
            <family val="2"/>
          </rPr>
          <t>VOC Control Methods:</t>
        </r>
        <r>
          <rPr>
            <sz val="10"/>
            <color indexed="81"/>
            <rFont val="Tahoma"/>
            <family val="2"/>
          </rPr>
          <t xml:space="preserve">
None
Thermal Oxidation
Carbon Absorption
Other</t>
        </r>
      </text>
    </comment>
    <comment ref="S4" authorId="1" shapeId="0">
      <text>
        <r>
          <rPr>
            <b/>
            <sz val="10"/>
            <color indexed="81"/>
            <rFont val="Tahoma"/>
            <family val="2"/>
          </rPr>
          <t>VOC Control Efficiency:</t>
        </r>
        <r>
          <rPr>
            <sz val="10"/>
            <color indexed="81"/>
            <rFont val="Tahoma"/>
            <family val="2"/>
          </rPr>
          <t xml:space="preserve">
None = 0%
Thermal Oxidation = 99%
Carbon Absorption = 95%</t>
        </r>
      </text>
    </comment>
    <comment ref="L5" authorId="0" shapeId="0">
      <text>
        <r>
          <rPr>
            <sz val="10"/>
            <color indexed="81"/>
            <rFont val="Tahoma"/>
            <family val="2"/>
          </rPr>
          <t>4-digit
http://www.osha.gov/oshstats/sicser.html</t>
        </r>
      </text>
    </comment>
    <comment ref="P5" authorId="1" shapeId="0">
      <text>
        <r>
          <rPr>
            <b/>
            <sz val="10"/>
            <color indexed="81"/>
            <rFont val="Tahoma"/>
            <family val="2"/>
          </rPr>
          <t>Coating Transfer Methods:</t>
        </r>
        <r>
          <rPr>
            <sz val="10"/>
            <color indexed="81"/>
            <rFont val="Tahoma"/>
            <family val="2"/>
          </rPr>
          <t xml:space="preserve">
Spray Gun
Brushes / Roller
Flow
Electrostatic
Powder
Other</t>
        </r>
      </text>
    </comment>
    <comment ref="S5" authorId="1" shapeId="0">
      <text>
        <r>
          <rPr>
            <b/>
            <sz val="10"/>
            <color indexed="81"/>
            <rFont val="Tahoma"/>
            <family val="2"/>
          </rPr>
          <t>Coating Transfer Efficiency:</t>
        </r>
        <r>
          <rPr>
            <sz val="10"/>
            <color indexed="81"/>
            <rFont val="Tahoma"/>
            <family val="2"/>
          </rPr>
          <t xml:space="preserve">
HVLP Spray Gun= 65%
FIT Spray Gun = 90%
Brushes / Roller = 100%
Flow = 99%
Electro-Static = 95%
Powder = 99%= </t>
        </r>
      </text>
    </comment>
    <comment ref="P6" authorId="1" shapeId="0">
      <text>
        <r>
          <rPr>
            <b/>
            <sz val="10"/>
            <color indexed="81"/>
            <rFont val="Tahoma"/>
            <family val="2"/>
          </rPr>
          <t xml:space="preserve">Particulate Control Methods:
</t>
        </r>
        <r>
          <rPr>
            <sz val="10"/>
            <color indexed="81"/>
            <rFont val="Tahoma"/>
            <family val="2"/>
          </rPr>
          <t>None
Filters
Water Curtain
Other</t>
        </r>
      </text>
    </comment>
    <comment ref="S6" authorId="1" shapeId="0">
      <text>
        <r>
          <rPr>
            <b/>
            <sz val="10"/>
            <color indexed="81"/>
            <rFont val="Tahoma"/>
            <family val="2"/>
          </rPr>
          <t>Particulate Control Efficiency:</t>
        </r>
        <r>
          <rPr>
            <sz val="10"/>
            <color indexed="81"/>
            <rFont val="Tahoma"/>
            <family val="2"/>
          </rPr>
          <t xml:space="preserve">
Filters = 99%
Water Curtain = 90%</t>
        </r>
      </text>
    </comment>
    <comment ref="M10" authorId="0" shapeId="0">
      <text>
        <r>
          <rPr>
            <b/>
            <sz val="10"/>
            <color indexed="81"/>
            <rFont val="Tahoma"/>
            <family val="2"/>
          </rPr>
          <t>ZIP+4</t>
        </r>
        <r>
          <rPr>
            <sz val="10"/>
            <color indexed="81"/>
            <rFont val="Tahoma"/>
            <family val="2"/>
          </rPr>
          <t xml:space="preserve">
http://usps.com/zip4/welcome.htm</t>
        </r>
      </text>
    </comment>
    <comment ref="B11" authorId="0" shapeId="0">
      <text>
        <r>
          <rPr>
            <sz val="10"/>
            <color indexed="81"/>
            <rFont val="Tahoma"/>
            <family val="2"/>
          </rPr>
          <t>http://www.mdaqmd.ca.gov/everyone/documents/AppendixG.pdf</t>
        </r>
      </text>
    </comment>
    <comment ref="I11" authorId="0" shapeId="0">
      <text>
        <r>
          <rPr>
            <sz val="10"/>
            <color indexed="81"/>
            <rFont val="Tahoma"/>
            <family val="2"/>
          </rPr>
          <t>UTM-NAD27 or UTM-NAD83
Note:  Terraserver uses UTM-NAD83.</t>
        </r>
      </text>
    </comment>
    <comment ref="C18" authorId="0" shapeId="0">
      <text>
        <r>
          <rPr>
            <sz val="10"/>
            <color indexed="81"/>
            <rFont val="Tahoma"/>
            <family val="2"/>
          </rPr>
          <t>Manufacture’s Code number or Product ID</t>
        </r>
      </text>
    </comment>
    <comment ref="D18" authorId="0" shapeId="0">
      <text>
        <r>
          <rPr>
            <sz val="10"/>
            <color indexed="81"/>
            <rFont val="Tahoma"/>
            <family val="2"/>
          </rPr>
          <t>Toxic Metals are Chromium, Nickel, Cadmium, and Lead</t>
        </r>
      </text>
    </comment>
    <comment ref="E18" authorId="0" shapeId="0">
      <text>
        <r>
          <rPr>
            <sz val="10"/>
            <color indexed="81"/>
            <rFont val="Tahoma"/>
            <family val="2"/>
          </rPr>
          <t>Enter data in either column 'E' or 'I'.  If data is entered into both columns the TOG/ROG/VOC emissions will be based upon the calculation method that results in the highest TOG/ROG/VOC emissions.</t>
        </r>
      </text>
    </comment>
    <comment ref="I18" authorId="1" shapeId="0">
      <text>
        <r>
          <rPr>
            <sz val="10"/>
            <color indexed="81"/>
            <rFont val="Tahoma"/>
            <family val="2"/>
          </rPr>
          <t>I = 100% - (G+H)</t>
        </r>
      </text>
    </comment>
    <comment ref="J18" authorId="1" shapeId="0">
      <text>
        <r>
          <rPr>
            <sz val="10"/>
            <color indexed="81"/>
            <rFont val="Tahoma"/>
            <family val="2"/>
          </rPr>
          <t>Enter data in either column 'E' or 'J'.  If data is entered into both columns the TOG/ROG/VOC emissions will be based upon the calculation method that results in the higher TOG/ROG/VOC emissions.</t>
        </r>
      </text>
    </comment>
    <comment ref="K18" authorId="0" shapeId="0">
      <text>
        <r>
          <rPr>
            <b/>
            <sz val="10"/>
            <color indexed="81"/>
            <rFont val="Tahoma"/>
            <family val="2"/>
          </rPr>
          <t>VOC content measured as:</t>
        </r>
        <r>
          <rPr>
            <sz val="10"/>
            <color indexed="81"/>
            <rFont val="Tahoma"/>
            <family val="2"/>
          </rPr>
          <t xml:space="preserve">
lbs/gal = Pounds per Gallon
lbs/lbs = Pounds per Pound
lbs/ton = Pounds per Tons
ton/ton = Tons per Ton 
gm/liter = Grams per Liter</t>
        </r>
      </text>
    </comment>
    <comment ref="L18" authorId="1" shapeId="0">
      <text>
        <r>
          <rPr>
            <sz val="10"/>
            <color indexed="81"/>
            <rFont val="Tahoma"/>
            <family val="2"/>
          </rPr>
          <t>'L' is the greater of the following two values:
Column "F" times Column "G" or the value entered into Column "J"
 or
K = I
"Check Units" means the units in Column "K" needs to match ones on the list.</t>
        </r>
      </text>
    </comment>
    <comment ref="N18" authorId="0" shapeId="0">
      <text>
        <r>
          <rPr>
            <b/>
            <sz val="10"/>
            <color indexed="81"/>
            <rFont val="Tahoma"/>
            <family val="2"/>
          </rPr>
          <t>Units for amount used per year:</t>
        </r>
        <r>
          <rPr>
            <sz val="10"/>
            <color indexed="81"/>
            <rFont val="Tahoma"/>
            <family val="2"/>
          </rPr>
          <t xml:space="preserve">
gal = Gallons per year
lbs = Pounds per year
Ton = Tons per year 
liter = Liters per year</t>
        </r>
      </text>
    </comment>
    <comment ref="Q18" authorId="1" shapeId="0">
      <text>
        <r>
          <rPr>
            <sz val="10"/>
            <color indexed="81"/>
            <rFont val="Tahoma"/>
            <family val="2"/>
          </rPr>
          <t>Q =  J * O</t>
        </r>
      </text>
    </comment>
    <comment ref="R18" authorId="1" shapeId="0">
      <text>
        <r>
          <rPr>
            <sz val="10"/>
            <color indexed="81"/>
            <rFont val="Tahoma"/>
            <family val="2"/>
          </rPr>
          <t>R =  O * ( F - L )
OR
R = O * (I * J / G)</t>
        </r>
      </text>
    </comment>
    <comment ref="S18" authorId="1" shapeId="0">
      <text>
        <r>
          <rPr>
            <sz val="10"/>
            <color indexed="81"/>
            <rFont val="Tahoma"/>
            <family val="2"/>
          </rPr>
          <t>S = Q * (1 - T4)
T4 = VOC Control Efficiency</t>
        </r>
      </text>
    </comment>
    <comment ref="T18" authorId="1" shapeId="0">
      <text>
        <r>
          <rPr>
            <sz val="10"/>
            <color indexed="81"/>
            <rFont val="Tahoma"/>
            <family val="2"/>
          </rPr>
          <t>T = R * (1 - T5) * (1 -T6)
       T5 = Coating Transfer Efficiency
       T6 = Particulate Control Efficiency</t>
        </r>
      </text>
    </comment>
    <comment ref="Q45" authorId="1" shapeId="0">
      <text>
        <r>
          <rPr>
            <sz val="10"/>
            <color indexed="81"/>
            <rFont val="Tahoma"/>
            <family val="2"/>
          </rPr>
          <t>Sum of the emissions reported in column 'Q'.</t>
        </r>
      </text>
    </comment>
    <comment ref="R45" authorId="1" shapeId="0">
      <text>
        <r>
          <rPr>
            <sz val="10"/>
            <color indexed="81"/>
            <rFont val="Tahoma"/>
            <family val="2"/>
          </rPr>
          <t>Sum of the emissions reported in column 'R'.</t>
        </r>
      </text>
    </comment>
    <comment ref="S45" authorId="1" shapeId="0">
      <text>
        <r>
          <rPr>
            <sz val="10"/>
            <color indexed="81"/>
            <rFont val="Tahoma"/>
            <family val="2"/>
          </rPr>
          <t>Sum of the emissions reported in column 'S'.</t>
        </r>
      </text>
    </comment>
    <comment ref="T45" authorId="1" shapeId="0">
      <text>
        <r>
          <rPr>
            <sz val="10"/>
            <color indexed="81"/>
            <rFont val="Tahoma"/>
            <family val="2"/>
          </rPr>
          <t>Sum of the emissions reported in column 'T'.</t>
        </r>
      </text>
    </comment>
    <comment ref="N47" authorId="0" shapeId="0">
      <text>
        <r>
          <rPr>
            <sz val="10"/>
            <color indexed="81"/>
            <rFont val="Tahoma"/>
            <family val="2"/>
          </rPr>
          <t>tpy = (lbs/yr) / 2000</t>
        </r>
      </text>
    </comment>
    <comment ref="N48" authorId="0" shapeId="0">
      <text>
        <r>
          <rPr>
            <sz val="10"/>
            <color indexed="81"/>
            <rFont val="Tahoma"/>
            <family val="2"/>
          </rPr>
          <t>ROG = TOG - Acetone</t>
        </r>
      </text>
    </comment>
    <comment ref="N49" authorId="0" shapeId="0">
      <text>
        <r>
          <rPr>
            <sz val="10"/>
            <color indexed="81"/>
            <rFont val="Tahoma"/>
            <family val="2"/>
          </rPr>
          <t>PM10 = PM * 0.96</t>
        </r>
      </text>
    </comment>
    <comment ref="N50" authorId="0" shapeId="0">
      <text>
        <r>
          <rPr>
            <sz val="10"/>
            <color indexed="81"/>
            <rFont val="Tahoma"/>
            <family val="2"/>
          </rPr>
          <t>PM2.5 = PM * 0.925</t>
        </r>
      </text>
    </comment>
    <comment ref="N51" authorId="0" shapeId="0">
      <text>
        <r>
          <rPr>
            <sz val="10"/>
            <color indexed="81"/>
            <rFont val="Tahoma"/>
            <family val="2"/>
          </rPr>
          <t>Emission Factors = Emissions (lbs/yr) /
                               Process Rate (gal/yr)</t>
        </r>
      </text>
    </comment>
    <comment ref="N53" authorId="0" shapeId="0">
      <text>
        <r>
          <rPr>
            <sz val="10"/>
            <color indexed="81"/>
            <rFont val="Tahoma"/>
            <family val="2"/>
          </rPr>
          <t>ROG = TOG - Acetone</t>
        </r>
      </text>
    </comment>
    <comment ref="N54" authorId="0" shapeId="0">
      <text>
        <r>
          <rPr>
            <sz val="10"/>
            <color indexed="81"/>
            <rFont val="Tahoma"/>
            <family val="2"/>
          </rPr>
          <t>PM10 = PM *0.96</t>
        </r>
      </text>
    </comment>
    <comment ref="N55" authorId="0" shapeId="0">
      <text>
        <r>
          <rPr>
            <sz val="10"/>
            <color indexed="81"/>
            <rFont val="Tahoma"/>
            <family val="2"/>
          </rPr>
          <t>PM2.5 = PM *0.925</t>
        </r>
      </text>
    </comment>
    <comment ref="Q57" authorId="0" shapeId="0">
      <text>
        <r>
          <rPr>
            <sz val="10"/>
            <color indexed="81"/>
            <rFont val="Tahoma"/>
            <family val="2"/>
          </rPr>
          <t>Sum of the coatings and solvents used in gallons per year as reported in column 'O'.</t>
        </r>
      </text>
    </comment>
    <comment ref="R57" authorId="0" shapeId="0">
      <text>
        <r>
          <rPr>
            <sz val="10"/>
            <color indexed="81"/>
            <rFont val="Tahoma"/>
            <family val="2"/>
          </rPr>
          <t>Sum of the product of Density Column "F" times the coatings and solvents used in gallons as reported in column "O"tons  divided by 2000 to get Process Rate in tons per year</t>
        </r>
      </text>
    </comment>
  </commentList>
</comments>
</file>

<file path=xl/sharedStrings.xml><?xml version="1.0" encoding="utf-8"?>
<sst xmlns="http://schemas.openxmlformats.org/spreadsheetml/2006/main" count="415" uniqueCount="241">
  <si>
    <t>Company Name</t>
  </si>
  <si>
    <t>Company Number</t>
  </si>
  <si>
    <t>Facility Name</t>
  </si>
  <si>
    <t>Facility Number</t>
  </si>
  <si>
    <t>City</t>
  </si>
  <si>
    <t>VOC Control</t>
  </si>
  <si>
    <t>Manufacturer</t>
  </si>
  <si>
    <t>Code Number</t>
  </si>
  <si>
    <t>Solids</t>
  </si>
  <si>
    <t>Uncontrolled</t>
  </si>
  <si>
    <t>Density</t>
  </si>
  <si>
    <t>Controlled</t>
  </si>
  <si>
    <t>Topcoat</t>
  </si>
  <si>
    <t>CT-011</t>
  </si>
  <si>
    <r>
      <t>PM</t>
    </r>
    <r>
      <rPr>
        <vertAlign val="subscript"/>
        <sz val="10"/>
        <rFont val="Arial"/>
        <family val="2"/>
      </rPr>
      <t>c</t>
    </r>
  </si>
  <si>
    <t>(lbs/gal)</t>
  </si>
  <si>
    <t>Example</t>
  </si>
  <si>
    <t>State</t>
  </si>
  <si>
    <t>Toxic Metals</t>
  </si>
  <si>
    <t>Y/N</t>
  </si>
  <si>
    <t>Y</t>
  </si>
  <si>
    <t>A</t>
  </si>
  <si>
    <t>B</t>
  </si>
  <si>
    <t>C</t>
  </si>
  <si>
    <t>D</t>
  </si>
  <si>
    <t>E</t>
  </si>
  <si>
    <t>G</t>
  </si>
  <si>
    <t>I</t>
  </si>
  <si>
    <t>J</t>
  </si>
  <si>
    <t>K</t>
  </si>
  <si>
    <t>L</t>
  </si>
  <si>
    <t>SIC</t>
  </si>
  <si>
    <t>SCC</t>
  </si>
  <si>
    <t>Acetone</t>
  </si>
  <si>
    <r>
      <t>TOG</t>
    </r>
    <r>
      <rPr>
        <vertAlign val="subscript"/>
        <sz val="10"/>
        <rFont val="Arial"/>
        <family val="2"/>
      </rPr>
      <t>u</t>
    </r>
  </si>
  <si>
    <r>
      <t>TOG</t>
    </r>
    <r>
      <rPr>
        <vertAlign val="subscript"/>
        <sz val="10"/>
        <rFont val="Arial"/>
        <family val="2"/>
      </rPr>
      <t>c</t>
    </r>
  </si>
  <si>
    <t>Johnny Paint, Inc.</t>
  </si>
  <si>
    <t>Conversion Factors</t>
  </si>
  <si>
    <t>From</t>
  </si>
  <si>
    <t>=</t>
  </si>
  <si>
    <t>To</t>
  </si>
  <si>
    <t>Factor</t>
  </si>
  <si>
    <t>Units</t>
  </si>
  <si>
    <t>Amount</t>
  </si>
  <si>
    <t>Multiply By</t>
  </si>
  <si>
    <t>Specific Gravity</t>
  </si>
  <si>
    <t>Pounds per Gallon</t>
  </si>
  <si>
    <t>Grams per Milliliter</t>
  </si>
  <si>
    <t>Grams per Liter</t>
  </si>
  <si>
    <t>Volatiles</t>
  </si>
  <si>
    <t>Efficiency (E) %</t>
  </si>
  <si>
    <t>Totals</t>
  </si>
  <si>
    <t>VOC Content</t>
  </si>
  <si>
    <t>M</t>
  </si>
  <si>
    <t>Emissions (lbs/year)</t>
  </si>
  <si>
    <t>N</t>
  </si>
  <si>
    <t>Name of Person Completing Form</t>
  </si>
  <si>
    <t>Method of Appling Coating:</t>
  </si>
  <si>
    <t>Particulates Control</t>
  </si>
  <si>
    <t xml:space="preserve">Emission Factors (lbs/gal) </t>
  </si>
  <si>
    <t xml:space="preserve">ROG &amp; VOC </t>
  </si>
  <si>
    <t>Annual Usage</t>
  </si>
  <si>
    <t>Check</t>
  </si>
  <si>
    <t>of</t>
  </si>
  <si>
    <t xml:space="preserve">for </t>
  </si>
  <si>
    <t>Calculation</t>
  </si>
  <si>
    <t xml:space="preserve"> Zip</t>
  </si>
  <si>
    <t>Address</t>
  </si>
  <si>
    <t>Telephone Number</t>
  </si>
  <si>
    <t>Mailing Information:</t>
  </si>
  <si>
    <t>Email</t>
  </si>
  <si>
    <t>Permit Number or Numbers</t>
  </si>
  <si>
    <t>COATING OPERATIONS EMISSIONS</t>
  </si>
  <si>
    <t>F</t>
  </si>
  <si>
    <t>H</t>
  </si>
  <si>
    <t>O</t>
  </si>
  <si>
    <t>Q</t>
  </si>
  <si>
    <t>R</t>
  </si>
  <si>
    <t>P</t>
  </si>
  <si>
    <t>lbs/gal</t>
  </si>
  <si>
    <t>gal</t>
  </si>
  <si>
    <t>Coating &amp; Solvent Name or Type</t>
  </si>
  <si>
    <r>
      <t>PM</t>
    </r>
    <r>
      <rPr>
        <vertAlign val="subscript"/>
        <sz val="10"/>
        <rFont val="Arial"/>
        <family val="2"/>
      </rPr>
      <t>u</t>
    </r>
  </si>
  <si>
    <t>Liters</t>
  </si>
  <si>
    <t>Gallons</t>
  </si>
  <si>
    <t>Grams</t>
  </si>
  <si>
    <t>Pounds</t>
  </si>
  <si>
    <t>Percent by Weight</t>
  </si>
  <si>
    <r>
      <t>PM</t>
    </r>
    <r>
      <rPr>
        <vertAlign val="subscript"/>
        <sz val="10"/>
        <rFont val="Arial"/>
        <family val="2"/>
      </rPr>
      <t>10</t>
    </r>
    <r>
      <rPr>
        <sz val="10"/>
        <rFont val="Arial"/>
        <family val="2"/>
      </rPr>
      <t xml:space="preserve">  </t>
    </r>
  </si>
  <si>
    <r>
      <t>PM</t>
    </r>
    <r>
      <rPr>
        <vertAlign val="subscript"/>
        <sz val="10"/>
        <rFont val="Arial"/>
        <family val="2"/>
      </rPr>
      <t xml:space="preserve">2.5  </t>
    </r>
  </si>
  <si>
    <t xml:space="preserve">TOG; PM </t>
  </si>
  <si>
    <t xml:space="preserve">Emissions in Pounds / Year (lbs/yr) </t>
  </si>
  <si>
    <t xml:space="preserve">Emissions in Tons / Year (tpy) </t>
  </si>
  <si>
    <t>Tons</t>
  </si>
  <si>
    <t>S</t>
  </si>
  <si>
    <t>ROG &amp; VOC</t>
  </si>
  <si>
    <t>Process Rate  (gal/yr); (tpy)</t>
  </si>
  <si>
    <t>NAICS</t>
  </si>
  <si>
    <t>Type of Business or Item / Product Coated</t>
  </si>
  <si>
    <t>CERTIFICATION</t>
  </si>
  <si>
    <t>(Signature)</t>
  </si>
  <si>
    <t>(Name of Official)</t>
  </si>
  <si>
    <t>(Name of Company)</t>
  </si>
  <si>
    <t>(Day)</t>
  </si>
  <si>
    <t>(Month)</t>
  </si>
  <si>
    <t xml:space="preserve">hereby certify that, based upon information and belief formed after reasonable inquiry, the attached information, consisting of the emission </t>
  </si>
  <si>
    <t>(County and State)</t>
  </si>
  <si>
    <t>(Print Name)</t>
  </si>
  <si>
    <t>X</t>
  </si>
  <si>
    <t>(Date)</t>
  </si>
  <si>
    <t>inventory data is true, accurate and complete.  Executed this _______________________ day of  ______________________________ ,</t>
  </si>
  <si>
    <t>I, _________________________________________ , a responsible official of  ___________________________________________________,</t>
  </si>
  <si>
    <t>________________________ at ___________________________________________________________</t>
  </si>
  <si>
    <t xml:space="preserve">* Please make a copy and retain for your files. </t>
  </si>
  <si>
    <t>In Gallons</t>
  </si>
  <si>
    <t>Ounces</t>
  </si>
  <si>
    <t>Ounces (fluid)</t>
  </si>
  <si>
    <t>Fax Number</t>
  </si>
  <si>
    <t>Location Information:</t>
  </si>
  <si>
    <t>UTM E</t>
  </si>
  <si>
    <t>UTM N</t>
  </si>
  <si>
    <t>Zip</t>
  </si>
  <si>
    <t>UTM System</t>
  </si>
  <si>
    <t xml:space="preserve">                        (Year)</t>
  </si>
  <si>
    <t>Emissions for Calendar Year</t>
  </si>
  <si>
    <t>or</t>
  </si>
  <si>
    <t>Start Date</t>
  </si>
  <si>
    <t>End Date</t>
  </si>
  <si>
    <t>Overall Efficiency (%)</t>
  </si>
  <si>
    <t>Water</t>
  </si>
  <si>
    <t>T</t>
  </si>
  <si>
    <t xml:space="preserve">Coating Operations - 2010-06r01  </t>
  </si>
  <si>
    <t>Stones</t>
  </si>
  <si>
    <t>Scrupples</t>
  </si>
  <si>
    <t xml:space="preserve">furlong/fortnight </t>
  </si>
  <si>
    <t>miles/hour</t>
  </si>
  <si>
    <t>For other conversion factors go to the following website:</t>
  </si>
  <si>
    <t xml:space="preserve"> http://www.onlineconversion.com</t>
  </si>
  <si>
    <t>EMISSION</t>
  </si>
  <si>
    <t>FORM</t>
  </si>
  <si>
    <t>YEAR</t>
  </si>
  <si>
    <t>TOXICS SUBSTANCE EMISSION CALCULATION WORKSHEET</t>
  </si>
  <si>
    <t>TOX-CAL</t>
  </si>
  <si>
    <t>MATERIAL DATA from MSDS</t>
  </si>
  <si>
    <t>Name of Supplier</t>
  </si>
  <si>
    <t>Product</t>
  </si>
  <si>
    <t>Usage</t>
  </si>
  <si>
    <t>Name</t>
  </si>
  <si>
    <t>Code No.</t>
  </si>
  <si>
    <t>Gal / Yr</t>
  </si>
  <si>
    <t>lb/gal</t>
  </si>
  <si>
    <t>wt%</t>
  </si>
  <si>
    <t>TOTALS</t>
  </si>
  <si>
    <t>gal per year</t>
  </si>
  <si>
    <t>lbs/yr</t>
  </si>
  <si>
    <t>tpy</t>
  </si>
  <si>
    <t>EmFac</t>
  </si>
  <si>
    <t>Pounds of toxics per yers</t>
  </si>
  <si>
    <t>Tons of toxics per year</t>
  </si>
  <si>
    <t xml:space="preserve">Company Number:  </t>
  </si>
  <si>
    <t xml:space="preserve">Facility Number:  </t>
  </si>
  <si>
    <t>This worksheet is for the entire facility Yes/No?</t>
  </si>
  <si>
    <t xml:space="preserve">or for the following permit Unit(s) </t>
  </si>
  <si>
    <t>Organic/Particulate?</t>
  </si>
  <si>
    <t>Organic</t>
  </si>
  <si>
    <t>Particulate</t>
  </si>
  <si>
    <t>TOXIC SUBSTANCE / CAS NO./TYPE of TOXIC SUBSTANCE - Organic or Particulate</t>
  </si>
  <si>
    <t>HARP / CEIDARS</t>
  </si>
  <si>
    <t>INSTR</t>
  </si>
  <si>
    <t>INSTRUCTIONS</t>
  </si>
  <si>
    <t>GENERAL NOTES</t>
  </si>
  <si>
    <t>This workbook contains the following 4 worksheets:</t>
  </si>
  <si>
    <t xml:space="preserve">2. </t>
  </si>
  <si>
    <t xml:space="preserve">1. </t>
  </si>
  <si>
    <t>Instructions</t>
  </si>
  <si>
    <t xml:space="preserve">3. </t>
  </si>
  <si>
    <t>Toxic Emission Calculations</t>
  </si>
  <si>
    <t xml:space="preserve">4. </t>
  </si>
  <si>
    <t>YELLOW COLORED FIELDS are CALCULATION / RESULTS</t>
  </si>
  <si>
    <t>AQUA COLORED FIELDS for DATA INPUT BY COMPANY or FACILITY</t>
  </si>
  <si>
    <t>TAN COLORED FIELDS are for DATA from OTHER FIELDS</t>
  </si>
  <si>
    <t>Most of the information for cells in Row 3 through 7 can be found on the District Permits.</t>
  </si>
  <si>
    <t>None</t>
  </si>
  <si>
    <t>Thermal Oxidation</t>
  </si>
  <si>
    <t>Carbon Absorption</t>
  </si>
  <si>
    <t>Other</t>
  </si>
  <si>
    <t>Spray Gun</t>
  </si>
  <si>
    <t>Brushes / Roller</t>
  </si>
  <si>
    <t>Flow</t>
  </si>
  <si>
    <t>Electrostatic</t>
  </si>
  <si>
    <t>Powder</t>
  </si>
  <si>
    <t>Cell Q4 - VOC Control Devices are as follows:</t>
  </si>
  <si>
    <t>Cell Q5 - Coating Transfer Methods are as follows:</t>
  </si>
  <si>
    <t>Filters</t>
  </si>
  <si>
    <t>Water Curtain</t>
  </si>
  <si>
    <t>Cell Q6 - Particulate Control Methods are as follows:</t>
  </si>
  <si>
    <t>Column</t>
  </si>
  <si>
    <t>Information needed or calculated</t>
  </si>
  <si>
    <t>Name of manufacturer or vendor</t>
  </si>
  <si>
    <t>Manufacturer's Code Number</t>
  </si>
  <si>
    <t>Toxic Metals - Does the coating contain toxic metals yes or no</t>
  </si>
  <si>
    <t>Volatiles in coating in percent by weight of the coating</t>
  </si>
  <si>
    <t>Water in coating in percent by weight of the coating</t>
  </si>
  <si>
    <t>Solids in coating in percent by weight of the coating as calculated by worksheet</t>
  </si>
  <si>
    <t>lbs/gal = Pounds per Gallon</t>
  </si>
  <si>
    <t>lbs/lbs = Pounds per Pound</t>
  </si>
  <si>
    <t>lbs/ton = Pounds per Tons</t>
  </si>
  <si>
    <t xml:space="preserve">ton/ton = Tons per Ton </t>
  </si>
  <si>
    <t>gm/liter = Grams per Liter</t>
  </si>
  <si>
    <t>Units for VOC content must be in one of the following units</t>
  </si>
  <si>
    <t>Units of amount used must match with units in Column 'K' and be in one of the following units:</t>
  </si>
  <si>
    <t>gal = Gallons per year</t>
  </si>
  <si>
    <t>lbs = Pounds per year</t>
  </si>
  <si>
    <t xml:space="preserve">Ton = Tons per year </t>
  </si>
  <si>
    <t>liter = Liters per year</t>
  </si>
  <si>
    <t>Worksheet converts all usage to gallons per year</t>
  </si>
  <si>
    <t>Annual uncontrolled TOG/ROG/VOC emissions in pound per year</t>
  </si>
  <si>
    <t>Annual uncontrolled PM10 emissions in pound per year</t>
  </si>
  <si>
    <t>Annual controlled TOG/ROG/VOC emissions in pound per year</t>
  </si>
  <si>
    <t>Annual controlled PM10 emissions in pound per year</t>
  </si>
  <si>
    <t>INSTRUCTIONS for COATING USAGE</t>
  </si>
  <si>
    <t>INSTRUCTIONS for TOXIC EMISSIONS</t>
  </si>
  <si>
    <t>Row</t>
  </si>
  <si>
    <t>Name of toxic substance</t>
  </si>
  <si>
    <t>CAS Number of toxic substance</t>
  </si>
  <si>
    <t>Columns</t>
  </si>
  <si>
    <t>Weight percent of the toxic substance is the material.</t>
  </si>
  <si>
    <t>This workbook can be used to calculated emissions for surface coating operations.</t>
  </si>
  <si>
    <t>Coating Usage and criteria emission calculations</t>
  </si>
  <si>
    <t>Most of the information about the coatings requested in Rows 18 thought 40 columns 'A' through 'K' can be found in the vendors MSDS and/or Environmental Data Sheets</t>
  </si>
  <si>
    <t>Density - either calculated by worksheet or from vendor data</t>
  </si>
  <si>
    <t>VOC Content per manufacturer's data</t>
  </si>
  <si>
    <t>Highest of VOC content as calculated from Columns 'F' &amp; 'G' or entered in Column 'J'.</t>
  </si>
  <si>
    <t>Amount or quantity of coating or solvent used</t>
  </si>
  <si>
    <t>Worksheet check of unit match for columns 'K' and 'N'\</t>
  </si>
  <si>
    <t>Is the toxic substance a organic or particulate substance</t>
  </si>
  <si>
    <t>Cells with red triangle in upper right conner have comments to assist regarding data being requested.</t>
  </si>
  <si>
    <t>For Questions regarding this form contact our office</t>
  </si>
  <si>
    <t xml:space="preserve">Phone:  (661) 723-8070 </t>
  </si>
  <si>
    <t>Email:  engineering@avaqmd.ca.gov</t>
  </si>
  <si>
    <t>SUBMIT THIS COMPLETED FORM TO: ENGINEERING@AVAQMD.CA.GOV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</si>
</sst>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
    <numFmt numFmtId="165" formatCode="0.000"/>
    <numFmt numFmtId="166" formatCode="0.000E+00"/>
    <numFmt numFmtId="168" formatCode="0.0%"/>
    <numFmt numFmtId="169" formatCode="[&lt;=9999999]###\-####;\(###\)\ ###\-####"/>
    <numFmt numFmtId="170" formatCode="00000"/>
    <numFmt numFmtId="176" formatCode="General_)"/>
    <numFmt numFmtId="177" formatCode="0.000;0;;@"/>
    <numFmt numFmtId="179" formatCode="00000\-0000"/>
    <numFmt numFmtId="180" formatCode="#,##0.000"/>
  </numFmts>
  <fonts count="28" x14ac:knownFonts="1">
    <font>
      <sz val="10"/>
      <name val="Arial"/>
    </font>
    <font>
      <vertAlign val="subscript"/>
      <sz val="10"/>
      <name val="Arial"/>
      <family val="2"/>
    </font>
    <font>
      <b/>
      <sz val="10"/>
      <name val="Arial"/>
      <family val="2"/>
    </font>
    <font>
      <b/>
      <sz val="16"/>
      <name val="Arial"/>
      <family val="2"/>
    </font>
    <font>
      <b/>
      <u/>
      <sz val="16"/>
      <name val="Arial"/>
      <family val="2"/>
    </font>
    <font>
      <sz val="12"/>
      <name val="Arial"/>
      <family val="2"/>
    </font>
    <font>
      <sz val="20"/>
      <name val="Arial"/>
      <family val="2"/>
    </font>
    <font>
      <sz val="10"/>
      <name val="Arial"/>
      <family val="2"/>
    </font>
    <font>
      <sz val="18"/>
      <name val="Times New Roman"/>
      <family val="1"/>
    </font>
    <font>
      <sz val="16"/>
      <name val="Times New Roman"/>
      <family val="1"/>
    </font>
    <font>
      <sz val="15"/>
      <name val="Times New Roman"/>
      <family val="1"/>
    </font>
    <font>
      <sz val="11"/>
      <name val="Times New Roman"/>
      <family val="1"/>
    </font>
    <font>
      <sz val="10"/>
      <name val="Times New Roman"/>
      <family val="1"/>
    </font>
    <font>
      <sz val="18"/>
      <name val="Arial"/>
    </font>
    <font>
      <sz val="16"/>
      <name val="Arial"/>
      <family val="2"/>
    </font>
    <font>
      <b/>
      <sz val="10"/>
      <color indexed="81"/>
      <name val="Tahoma"/>
      <family val="2"/>
    </font>
    <font>
      <sz val="10"/>
      <color indexed="81"/>
      <name val="Tahoma"/>
      <family val="2"/>
    </font>
    <font>
      <b/>
      <sz val="12"/>
      <name val="Arial"/>
      <family val="2"/>
    </font>
    <font>
      <sz val="8"/>
      <name val="Arial"/>
    </font>
    <font>
      <sz val="8"/>
      <color indexed="81"/>
      <name val="Tahoma"/>
    </font>
    <font>
      <b/>
      <sz val="8"/>
      <color indexed="81"/>
      <name val="Tahoma"/>
    </font>
    <font>
      <b/>
      <sz val="18"/>
      <name val="Arial"/>
      <family val="2"/>
    </font>
    <font>
      <sz val="18"/>
      <name val="Arial"/>
      <family val="2"/>
    </font>
    <font>
      <sz val="14"/>
      <name val="Arial"/>
      <family val="2"/>
    </font>
    <font>
      <sz val="9"/>
      <name val="Arial"/>
    </font>
    <font>
      <sz val="14"/>
      <name val="Arial"/>
    </font>
    <font>
      <sz val="12"/>
      <name val="Times New Roman"/>
      <family val="1"/>
    </font>
    <font>
      <b/>
      <sz val="12"/>
      <name val="Times New Roman"/>
      <family val="1"/>
    </font>
  </fonts>
  <fills count="12">
    <fill>
      <patternFill patternType="none"/>
    </fill>
    <fill>
      <patternFill patternType="gray125"/>
    </fill>
    <fill>
      <patternFill patternType="solid">
        <fgColor indexed="27"/>
      </patternFill>
    </fill>
    <fill>
      <patternFill patternType="solid">
        <fgColor indexed="43"/>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65"/>
        <bgColor indexed="64"/>
      </patternFill>
    </fill>
    <fill>
      <patternFill patternType="solid">
        <fgColor indexed="22"/>
        <bgColor indexed="64"/>
      </patternFill>
    </fill>
    <fill>
      <patternFill patternType="lightDown">
        <bgColor indexed="9"/>
      </patternFill>
    </fill>
    <fill>
      <patternFill patternType="solid">
        <fgColor indexed="43"/>
        <bgColor indexed="64"/>
      </patternFill>
    </fill>
    <fill>
      <patternFill patternType="solid">
        <fgColor indexed="47"/>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bottom/>
      <diagonal/>
    </border>
    <border>
      <left/>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diagonal/>
    </border>
    <border>
      <left style="thin">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ck">
        <color indexed="64"/>
      </left>
      <right style="thin">
        <color indexed="64"/>
      </right>
      <top/>
      <bottom/>
      <diagonal/>
    </border>
    <border>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ck">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style="thick">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top style="thick">
        <color indexed="64"/>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n">
        <color indexed="64"/>
      </top>
      <bottom style="thick">
        <color indexed="64"/>
      </bottom>
      <diagonal/>
    </border>
    <border>
      <left/>
      <right style="thick">
        <color indexed="64"/>
      </right>
      <top/>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8"/>
      </right>
      <top/>
      <bottom/>
      <diagonal/>
    </border>
    <border>
      <left style="medium">
        <color indexed="8"/>
      </left>
      <right style="medium">
        <color indexed="8"/>
      </right>
      <top/>
      <bottom/>
      <diagonal/>
    </border>
    <border>
      <left style="medium">
        <color indexed="8"/>
      </left>
      <right/>
      <top/>
      <bottom/>
      <diagonal/>
    </border>
    <border>
      <left/>
      <right style="medium">
        <color indexed="8"/>
      </right>
      <top/>
      <bottom style="medium">
        <color indexed="64"/>
      </bottom>
      <diagonal/>
    </border>
    <border>
      <left style="medium">
        <color indexed="8"/>
      </left>
      <right/>
      <top/>
      <bottom style="medium">
        <color indexed="64"/>
      </bottom>
      <diagonal/>
    </border>
    <border>
      <left/>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medium">
        <color indexed="64"/>
      </left>
      <right style="thin">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medium">
        <color indexed="64"/>
      </right>
      <top/>
      <bottom style="thick">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thin">
        <color indexed="64"/>
      </right>
      <top style="thin">
        <color indexed="64"/>
      </top>
      <bottom/>
      <diagonal/>
    </border>
    <border>
      <left style="thick">
        <color indexed="64"/>
      </left>
      <right/>
      <top/>
      <bottom style="thin">
        <color indexed="64"/>
      </bottom>
      <diagonal/>
    </border>
    <border>
      <left/>
      <right style="medium">
        <color indexed="64"/>
      </right>
      <top/>
      <bottom style="thin">
        <color indexed="64"/>
      </bottom>
      <diagonal/>
    </border>
    <border>
      <left/>
      <right/>
      <top style="thick">
        <color indexed="64"/>
      </top>
      <bottom/>
      <diagonal/>
    </border>
    <border>
      <left/>
      <right style="medium">
        <color indexed="64"/>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style="thick">
        <color indexed="64"/>
      </right>
      <top/>
      <bottom style="thick">
        <color indexed="64"/>
      </bottom>
      <diagonal/>
    </border>
    <border>
      <left style="medium">
        <color indexed="64"/>
      </left>
      <right/>
      <top style="thin">
        <color indexed="64"/>
      </top>
      <bottom/>
      <diagonal/>
    </border>
  </borders>
  <cellStyleXfs count="1">
    <xf numFmtId="0" fontId="0" fillId="0" borderId="0"/>
  </cellStyleXfs>
  <cellXfs count="517">
    <xf numFmtId="0" fontId="0" fillId="0" borderId="0" xfId="0"/>
    <xf numFmtId="0" fontId="0" fillId="0" borderId="0" xfId="0" applyBorder="1"/>
    <xf numFmtId="0" fontId="0" fillId="4" borderId="1" xfId="0" applyFill="1" applyBorder="1" applyProtection="1">
      <protection locked="0"/>
    </xf>
    <xf numFmtId="0" fontId="0" fillId="4" borderId="2" xfId="0" applyFill="1" applyBorder="1" applyProtection="1">
      <protection locked="0"/>
    </xf>
    <xf numFmtId="0" fontId="0" fillId="4" borderId="3" xfId="0" applyFill="1" applyBorder="1" applyProtection="1">
      <protection locked="0"/>
    </xf>
    <xf numFmtId="0" fontId="0" fillId="0" borderId="4" xfId="0" applyBorder="1"/>
    <xf numFmtId="0" fontId="0" fillId="0" borderId="5" xfId="0" applyBorder="1"/>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5" borderId="0" xfId="0" applyFill="1" applyBorder="1" applyProtection="1">
      <protection locked="0"/>
    </xf>
    <xf numFmtId="2" fontId="0" fillId="6" borderId="0" xfId="0" applyNumberFormat="1" applyFill="1" applyBorder="1"/>
    <xf numFmtId="165" fontId="0" fillId="0" borderId="5" xfId="0" applyNumberFormat="1" applyBorder="1"/>
    <xf numFmtId="166" fontId="0" fillId="0" borderId="5" xfId="0" applyNumberFormat="1" applyBorder="1"/>
    <xf numFmtId="0" fontId="0" fillId="0" borderId="6" xfId="0" applyBorder="1"/>
    <xf numFmtId="0" fontId="0" fillId="0" borderId="7" xfId="0" applyBorder="1"/>
    <xf numFmtId="0" fontId="0" fillId="0" borderId="8" xfId="0" applyBorder="1"/>
    <xf numFmtId="0" fontId="0" fillId="4" borderId="9" xfId="0" applyFill="1" applyBorder="1" applyProtection="1">
      <protection locked="0"/>
    </xf>
    <xf numFmtId="0" fontId="0" fillId="0" borderId="10" xfId="0" applyFill="1" applyBorder="1" applyProtection="1"/>
    <xf numFmtId="0" fontId="0" fillId="4" borderId="1" xfId="0" applyFill="1" applyBorder="1" applyAlignment="1" applyProtection="1">
      <protection locked="0"/>
    </xf>
    <xf numFmtId="0" fontId="0" fillId="4" borderId="11" xfId="0" applyFill="1" applyBorder="1" applyAlignment="1" applyProtection="1">
      <protection locked="0"/>
    </xf>
    <xf numFmtId="0" fontId="0" fillId="4" borderId="12" xfId="0" applyFill="1" applyBorder="1" applyAlignment="1" applyProtection="1">
      <protection locked="0"/>
    </xf>
    <xf numFmtId="165" fontId="0" fillId="4" borderId="12" xfId="0" applyNumberFormat="1" applyFill="1" applyBorder="1" applyProtection="1">
      <protection locked="0"/>
    </xf>
    <xf numFmtId="165" fontId="0" fillId="4" borderId="13" xfId="0" applyNumberFormat="1" applyFill="1" applyBorder="1" applyProtection="1">
      <protection locked="0"/>
    </xf>
    <xf numFmtId="1" fontId="0" fillId="4" borderId="12" xfId="0" applyNumberFormat="1" applyFill="1" applyBorder="1" applyProtection="1">
      <protection locked="0"/>
    </xf>
    <xf numFmtId="1" fontId="0" fillId="4" borderId="13" xfId="0" applyNumberFormat="1" applyFill="1" applyBorder="1" applyProtection="1">
      <protection locked="0"/>
    </xf>
    <xf numFmtId="2" fontId="7" fillId="4" borderId="14" xfId="0" applyNumberFormat="1" applyFont="1" applyFill="1" applyBorder="1" applyAlignment="1" applyProtection="1">
      <alignment horizontal="center"/>
      <protection locked="0"/>
    </xf>
    <xf numFmtId="2" fontId="7" fillId="4" borderId="15" xfId="0" applyNumberFormat="1" applyFont="1" applyFill="1" applyBorder="1" applyAlignment="1" applyProtection="1">
      <alignment horizontal="center"/>
      <protection locked="0"/>
    </xf>
    <xf numFmtId="165" fontId="0" fillId="4" borderId="16" xfId="0" applyNumberFormat="1" applyFill="1" applyBorder="1" applyProtection="1">
      <protection locked="0"/>
    </xf>
    <xf numFmtId="0" fontId="0" fillId="4" borderId="17" xfId="0" applyFill="1" applyBorder="1" applyProtection="1">
      <protection locked="0"/>
    </xf>
    <xf numFmtId="0" fontId="0" fillId="4" borderId="13" xfId="0" applyFill="1" applyBorder="1" applyAlignment="1" applyProtection="1">
      <protection locked="0"/>
    </xf>
    <xf numFmtId="0" fontId="4" fillId="0" borderId="0" xfId="0" applyFont="1" applyAlignment="1" applyProtection="1">
      <alignment horizontal="center"/>
    </xf>
    <xf numFmtId="1" fontId="4" fillId="0" borderId="0" xfId="0" applyNumberFormat="1" applyFont="1" applyAlignment="1" applyProtection="1">
      <alignment horizontal="center"/>
    </xf>
    <xf numFmtId="0" fontId="0" fillId="0" borderId="0" xfId="0" applyProtection="1"/>
    <xf numFmtId="0" fontId="3" fillId="0" borderId="0" xfId="0" applyFont="1" applyAlignment="1" applyProtection="1">
      <alignment horizontal="center"/>
    </xf>
    <xf numFmtId="0" fontId="4" fillId="0" borderId="0" xfId="0" applyFont="1" applyAlignment="1" applyProtection="1"/>
    <xf numFmtId="0" fontId="2" fillId="0" borderId="0" xfId="0" applyFont="1" applyAlignment="1" applyProtection="1">
      <alignment horizontal="right"/>
    </xf>
    <xf numFmtId="0" fontId="2" fillId="0" borderId="0" xfId="0" applyFont="1" applyBorder="1" applyAlignment="1" applyProtection="1">
      <alignment horizontal="right"/>
    </xf>
    <xf numFmtId="0" fontId="2" fillId="0" borderId="18" xfId="0" applyFont="1" applyBorder="1" applyAlignment="1" applyProtection="1">
      <alignment horizontal="right"/>
    </xf>
    <xf numFmtId="1" fontId="0" fillId="0" borderId="0" xfId="0" applyNumberFormat="1" applyProtection="1"/>
    <xf numFmtId="1" fontId="0" fillId="0" borderId="0" xfId="0" applyNumberFormat="1" applyAlignment="1" applyProtection="1">
      <alignment horizontal="center"/>
    </xf>
    <xf numFmtId="0" fontId="0" fillId="0" borderId="0" xfId="0" applyAlignment="1" applyProtection="1"/>
    <xf numFmtId="0" fontId="2" fillId="0" borderId="0" xfId="0" applyFont="1" applyAlignment="1" applyProtection="1"/>
    <xf numFmtId="0" fontId="0" fillId="0" borderId="0" xfId="0" applyAlignment="1" applyProtection="1">
      <alignment horizontal="right"/>
    </xf>
    <xf numFmtId="0" fontId="0" fillId="0" borderId="0" xfId="0" applyBorder="1" applyProtection="1"/>
    <xf numFmtId="0" fontId="0" fillId="0" borderId="0" xfId="0" applyBorder="1" applyAlignment="1" applyProtection="1">
      <alignment horizontal="left"/>
    </xf>
    <xf numFmtId="0" fontId="2" fillId="0" borderId="0" xfId="0" applyFont="1" applyBorder="1" applyAlignment="1" applyProtection="1">
      <alignment horizontal="left"/>
    </xf>
    <xf numFmtId="0" fontId="2" fillId="0" borderId="19" xfId="0" applyFont="1" applyBorder="1" applyAlignment="1" applyProtection="1">
      <alignment horizontal="left"/>
    </xf>
    <xf numFmtId="1" fontId="2" fillId="0" borderId="19" xfId="0" applyNumberFormat="1" applyFont="1" applyBorder="1" applyAlignment="1" applyProtection="1">
      <alignment horizontal="left"/>
    </xf>
    <xf numFmtId="1" fontId="2" fillId="0" borderId="19" xfId="0" applyNumberFormat="1" applyFont="1" applyBorder="1" applyAlignment="1" applyProtection="1">
      <alignment horizontal="center"/>
    </xf>
    <xf numFmtId="0" fontId="0" fillId="0" borderId="20" xfId="0" applyBorder="1" applyAlignment="1" applyProtection="1">
      <alignment horizontal="center"/>
    </xf>
    <xf numFmtId="0" fontId="0" fillId="0" borderId="21" xfId="0" applyBorder="1" applyAlignment="1" applyProtection="1">
      <alignment horizontal="center"/>
    </xf>
    <xf numFmtId="0" fontId="0" fillId="0" borderId="22" xfId="0" applyBorder="1" applyAlignment="1" applyProtection="1">
      <alignment horizontal="center"/>
    </xf>
    <xf numFmtId="0" fontId="0" fillId="0" borderId="23" xfId="0" applyBorder="1" applyAlignment="1" applyProtection="1">
      <alignment horizontal="center"/>
    </xf>
    <xf numFmtId="0" fontId="0" fillId="7" borderId="24" xfId="0" applyFill="1" applyBorder="1" applyAlignment="1" applyProtection="1">
      <alignment horizontal="center"/>
    </xf>
    <xf numFmtId="0" fontId="0" fillId="7" borderId="25" xfId="0" applyFill="1"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0" fontId="0" fillId="0" borderId="28" xfId="0" applyBorder="1" applyAlignment="1" applyProtection="1">
      <alignment horizontal="center"/>
    </xf>
    <xf numFmtId="1" fontId="0" fillId="0" borderId="23" xfId="0" applyNumberFormat="1" applyBorder="1" applyAlignment="1" applyProtection="1">
      <alignment horizontal="center"/>
    </xf>
    <xf numFmtId="0" fontId="0" fillId="0" borderId="29" xfId="0" applyBorder="1" applyAlignment="1" applyProtection="1">
      <alignment horizontal="center"/>
    </xf>
    <xf numFmtId="0" fontId="0" fillId="0" borderId="0" xfId="0" applyFill="1" applyBorder="1" applyAlignment="1" applyProtection="1">
      <alignment horizontal="center"/>
    </xf>
    <xf numFmtId="0" fontId="0" fillId="0" borderId="30" xfId="0" applyFill="1" applyBorder="1" applyAlignment="1" applyProtection="1">
      <alignment horizontal="center" vertical="top"/>
    </xf>
    <xf numFmtId="0" fontId="0" fillId="7" borderId="31" xfId="0" applyFill="1" applyBorder="1" applyAlignment="1" applyProtection="1">
      <alignment horizontal="center" vertical="top"/>
    </xf>
    <xf numFmtId="0" fontId="0" fillId="0" borderId="31" xfId="0" applyFill="1" applyBorder="1" applyAlignment="1" applyProtection="1">
      <alignment horizontal="center" vertical="top"/>
    </xf>
    <xf numFmtId="0" fontId="0" fillId="0" borderId="0" xfId="0" applyAlignment="1" applyProtection="1">
      <alignment horizontal="center" vertical="top"/>
    </xf>
    <xf numFmtId="0" fontId="0" fillId="0" borderId="18" xfId="0" applyFill="1" applyBorder="1" applyAlignment="1" applyProtection="1">
      <alignment horizontal="center" vertical="top"/>
    </xf>
    <xf numFmtId="0" fontId="0" fillId="0" borderId="32" xfId="0" applyFill="1" applyBorder="1" applyAlignment="1" applyProtection="1">
      <alignment horizontal="center" vertical="top"/>
    </xf>
    <xf numFmtId="0" fontId="0" fillId="7" borderId="5" xfId="0" applyFill="1" applyBorder="1" applyAlignment="1" applyProtection="1">
      <alignment horizontal="center" vertical="top"/>
    </xf>
    <xf numFmtId="0" fontId="0" fillId="0" borderId="33" xfId="0" applyFill="1" applyBorder="1" applyAlignment="1" applyProtection="1">
      <alignment horizontal="center" vertical="top"/>
    </xf>
    <xf numFmtId="0" fontId="0" fillId="0" borderId="34" xfId="0" applyFill="1" applyBorder="1" applyAlignment="1" applyProtection="1">
      <alignment horizontal="center" vertical="top"/>
    </xf>
    <xf numFmtId="0" fontId="0" fillId="0" borderId="5" xfId="0" applyFill="1" applyBorder="1" applyAlignment="1" applyProtection="1">
      <alignment horizontal="center" vertical="top"/>
    </xf>
    <xf numFmtId="1" fontId="0" fillId="0" borderId="35" xfId="0" applyNumberFormat="1" applyFill="1" applyBorder="1" applyAlignment="1" applyProtection="1">
      <alignment horizontal="center" vertical="top"/>
    </xf>
    <xf numFmtId="0" fontId="0" fillId="8" borderId="36" xfId="0" applyFill="1" applyBorder="1" applyAlignment="1" applyProtection="1">
      <alignment horizontal="center"/>
    </xf>
    <xf numFmtId="0" fontId="0" fillId="0" borderId="18" xfId="0" applyFill="1" applyBorder="1" applyAlignment="1" applyProtection="1"/>
    <xf numFmtId="0" fontId="0" fillId="0" borderId="32" xfId="0" applyFill="1" applyBorder="1" applyProtection="1"/>
    <xf numFmtId="0" fontId="0" fillId="7" borderId="33" xfId="0" applyFill="1" applyBorder="1" applyProtection="1"/>
    <xf numFmtId="0" fontId="0" fillId="7" borderId="5" xfId="0" applyFill="1" applyBorder="1" applyProtection="1"/>
    <xf numFmtId="0" fontId="0" fillId="0" borderId="16" xfId="0" applyFill="1" applyBorder="1" applyProtection="1"/>
    <xf numFmtId="0" fontId="0" fillId="0" borderId="12" xfId="0" applyFill="1" applyBorder="1" applyProtection="1"/>
    <xf numFmtId="0" fontId="0" fillId="0" borderId="33" xfId="0" applyFill="1" applyBorder="1" applyProtection="1"/>
    <xf numFmtId="1" fontId="0" fillId="0" borderId="35" xfId="0" applyNumberFormat="1" applyFill="1" applyBorder="1" applyAlignment="1" applyProtection="1">
      <alignment horizontal="center"/>
    </xf>
    <xf numFmtId="0" fontId="0" fillId="0" borderId="37" xfId="0" applyFill="1" applyBorder="1" applyAlignment="1" applyProtection="1">
      <alignment horizontal="center"/>
    </xf>
    <xf numFmtId="0" fontId="0" fillId="0" borderId="34" xfId="0" applyFill="1" applyBorder="1" applyAlignment="1" applyProtection="1">
      <alignment horizontal="center"/>
    </xf>
    <xf numFmtId="0" fontId="0" fillId="0" borderId="38" xfId="0" applyFill="1" applyBorder="1" applyAlignment="1" applyProtection="1">
      <alignment horizontal="center"/>
    </xf>
    <xf numFmtId="0" fontId="7" fillId="8" borderId="39" xfId="0" applyFont="1" applyFill="1" applyBorder="1" applyProtection="1"/>
    <xf numFmtId="0" fontId="7" fillId="8" borderId="40" xfId="0" applyFont="1" applyFill="1" applyBorder="1" applyProtection="1"/>
    <xf numFmtId="0" fontId="7" fillId="8" borderId="41" xfId="0" applyFont="1" applyFill="1" applyBorder="1" applyAlignment="1" applyProtection="1"/>
    <xf numFmtId="2" fontId="7" fillId="8" borderId="42" xfId="0" applyNumberFormat="1" applyFont="1" applyFill="1" applyBorder="1" applyAlignment="1" applyProtection="1">
      <alignment horizontal="center"/>
    </xf>
    <xf numFmtId="0" fontId="7" fillId="8" borderId="43" xfId="0" applyFont="1" applyFill="1" applyBorder="1" applyProtection="1"/>
    <xf numFmtId="0" fontId="7" fillId="8" borderId="41" xfId="0" applyFont="1" applyFill="1" applyBorder="1" applyProtection="1"/>
    <xf numFmtId="1" fontId="7" fillId="8" borderId="41" xfId="0" applyNumberFormat="1" applyFont="1" applyFill="1" applyBorder="1" applyProtection="1"/>
    <xf numFmtId="2" fontId="7" fillId="0" borderId="14" xfId="0" applyNumberFormat="1" applyFont="1" applyFill="1" applyBorder="1" applyAlignment="1" applyProtection="1">
      <alignment horizontal="center"/>
    </xf>
    <xf numFmtId="165" fontId="0" fillId="0" borderId="16" xfId="0" applyNumberFormat="1" applyFill="1" applyBorder="1" applyProtection="1"/>
    <xf numFmtId="165" fontId="7" fillId="0" borderId="14" xfId="0" applyNumberFormat="1" applyFont="1" applyFill="1" applyBorder="1" applyProtection="1"/>
    <xf numFmtId="0" fontId="0" fillId="0" borderId="0" xfId="0" applyFill="1" applyBorder="1" applyProtection="1"/>
    <xf numFmtId="0" fontId="0" fillId="0" borderId="0" xfId="0" applyFill="1" applyBorder="1" applyAlignment="1" applyProtection="1"/>
    <xf numFmtId="2" fontId="2" fillId="0" borderId="0" xfId="0" applyNumberFormat="1" applyFont="1" applyBorder="1" applyAlignment="1" applyProtection="1">
      <alignment horizontal="right" vertical="center"/>
    </xf>
    <xf numFmtId="1" fontId="0" fillId="0" borderId="0" xfId="0" applyNumberFormat="1" applyFill="1" applyBorder="1" applyProtection="1"/>
    <xf numFmtId="1" fontId="0" fillId="0" borderId="0" xfId="0" applyNumberFormat="1" applyFill="1" applyBorder="1" applyAlignment="1" applyProtection="1">
      <alignment horizontal="center"/>
    </xf>
    <xf numFmtId="2" fontId="0" fillId="0" borderId="0" xfId="0" applyNumberFormat="1" applyFill="1" applyBorder="1" applyAlignment="1" applyProtection="1">
      <alignment horizontal="center"/>
    </xf>
    <xf numFmtId="2" fontId="0" fillId="0" borderId="0" xfId="0" applyNumberFormat="1" applyFill="1" applyBorder="1" applyProtection="1"/>
    <xf numFmtId="2" fontId="0" fillId="0" borderId="0" xfId="0" applyNumberFormat="1" applyFill="1" applyBorder="1" applyAlignment="1" applyProtection="1"/>
    <xf numFmtId="0" fontId="2" fillId="0" borderId="0" xfId="0" applyFont="1" applyFill="1" applyBorder="1" applyAlignment="1" applyProtection="1">
      <alignment horizontal="right"/>
    </xf>
    <xf numFmtId="0" fontId="0" fillId="0" borderId="0" xfId="0" applyAlignment="1" applyProtection="1">
      <alignment vertical="center"/>
    </xf>
    <xf numFmtId="0" fontId="0" fillId="0" borderId="0" xfId="0" applyAlignment="1" applyProtection="1">
      <alignment wrapText="1"/>
    </xf>
    <xf numFmtId="0" fontId="0" fillId="0" borderId="0" xfId="0" applyFill="1" applyBorder="1" applyAlignment="1">
      <alignment horizontal="center"/>
    </xf>
    <xf numFmtId="0" fontId="0" fillId="0" borderId="4" xfId="0" applyFill="1" applyBorder="1"/>
    <xf numFmtId="0" fontId="0" fillId="0" borderId="0" xfId="0" applyFill="1" applyBorder="1"/>
    <xf numFmtId="165" fontId="0" fillId="4" borderId="44" xfId="0" applyNumberFormat="1" applyFill="1" applyBorder="1" applyProtection="1">
      <protection locked="0"/>
    </xf>
    <xf numFmtId="1" fontId="7" fillId="8" borderId="45" xfId="0" applyNumberFormat="1" applyFont="1" applyFill="1" applyBorder="1" applyAlignment="1" applyProtection="1">
      <alignment horizontal="center"/>
    </xf>
    <xf numFmtId="1" fontId="7" fillId="0" borderId="46" xfId="0" applyNumberFormat="1" applyFont="1" applyFill="1" applyBorder="1" applyAlignment="1" applyProtection="1">
      <alignment horizontal="center"/>
    </xf>
    <xf numFmtId="1" fontId="7" fillId="0" borderId="47" xfId="0" applyNumberFormat="1" applyFont="1" applyFill="1" applyBorder="1" applyAlignment="1" applyProtection="1">
      <alignment horizontal="center"/>
    </xf>
    <xf numFmtId="0" fontId="0" fillId="4" borderId="12" xfId="0" applyFill="1" applyBorder="1" applyProtection="1">
      <protection locked="0"/>
    </xf>
    <xf numFmtId="0" fontId="0" fillId="4" borderId="13" xfId="0" applyFill="1" applyBorder="1" applyProtection="1">
      <protection locked="0"/>
    </xf>
    <xf numFmtId="164" fontId="0" fillId="0" borderId="10" xfId="0" applyNumberFormat="1" applyBorder="1" applyAlignment="1" applyProtection="1">
      <alignment horizontal="right"/>
    </xf>
    <xf numFmtId="164" fontId="0" fillId="0" borderId="1" xfId="0" applyNumberFormat="1" applyBorder="1" applyAlignment="1" applyProtection="1">
      <alignment horizontal="right"/>
    </xf>
    <xf numFmtId="164" fontId="0" fillId="0" borderId="17" xfId="0" applyNumberFormat="1" applyBorder="1" applyAlignment="1" applyProtection="1">
      <alignment horizontal="right"/>
    </xf>
    <xf numFmtId="2" fontId="7" fillId="8" borderId="43" xfId="0" applyNumberFormat="1" applyFont="1" applyFill="1" applyBorder="1" applyProtection="1"/>
    <xf numFmtId="2" fontId="0" fillId="4" borderId="16" xfId="0" applyNumberFormat="1" applyFill="1" applyBorder="1" applyProtection="1">
      <protection locked="0"/>
    </xf>
    <xf numFmtId="2" fontId="0" fillId="4" borderId="48" xfId="0" applyNumberFormat="1" applyFill="1" applyBorder="1" applyProtection="1">
      <protection locked="0"/>
    </xf>
    <xf numFmtId="2" fontId="0" fillId="4" borderId="44" xfId="0" applyNumberFormat="1" applyFill="1" applyBorder="1" applyProtection="1">
      <protection locked="0"/>
    </xf>
    <xf numFmtId="2" fontId="2" fillId="9" borderId="49" xfId="0" applyNumberFormat="1" applyFont="1" applyFill="1" applyBorder="1" applyAlignment="1" applyProtection="1"/>
    <xf numFmtId="2" fontId="2" fillId="0" borderId="50" xfId="0" applyNumberFormat="1" applyFont="1" applyFill="1" applyBorder="1" applyProtection="1"/>
    <xf numFmtId="2" fontId="2" fillId="9" borderId="51" xfId="0" applyNumberFormat="1" applyFont="1" applyFill="1" applyBorder="1" applyAlignment="1" applyProtection="1"/>
    <xf numFmtId="2" fontId="2" fillId="9" borderId="52" xfId="0" applyNumberFormat="1" applyFont="1" applyFill="1" applyBorder="1" applyAlignment="1" applyProtection="1"/>
    <xf numFmtId="2" fontId="2" fillId="0" borderId="10" xfId="0" applyNumberFormat="1" applyFont="1" applyBorder="1" applyAlignment="1" applyProtection="1">
      <alignment horizontal="left" vertical="center"/>
    </xf>
    <xf numFmtId="2" fontId="2" fillId="0" borderId="16" xfId="0" applyNumberFormat="1" applyFont="1" applyBorder="1" applyAlignment="1" applyProtection="1">
      <alignment horizontal="left" vertical="center"/>
    </xf>
    <xf numFmtId="2" fontId="2" fillId="0" borderId="50" xfId="0" applyNumberFormat="1" applyFont="1" applyBorder="1" applyAlignment="1" applyProtection="1">
      <alignment horizontal="left" vertical="center"/>
    </xf>
    <xf numFmtId="2" fontId="0" fillId="0" borderId="53" xfId="0" applyNumberFormat="1" applyFill="1" applyBorder="1" applyProtection="1"/>
    <xf numFmtId="2" fontId="2" fillId="0" borderId="54" xfId="0" applyNumberFormat="1" applyFont="1" applyFill="1" applyBorder="1" applyAlignment="1" applyProtection="1"/>
    <xf numFmtId="2" fontId="2" fillId="0" borderId="53" xfId="0" applyNumberFormat="1" applyFont="1" applyFill="1" applyBorder="1" applyAlignment="1" applyProtection="1"/>
    <xf numFmtId="0" fontId="0" fillId="0" borderId="5" xfId="0" applyNumberFormat="1" applyBorder="1"/>
    <xf numFmtId="0" fontId="0" fillId="0" borderId="5" xfId="0" applyFill="1" applyBorder="1" applyProtection="1"/>
    <xf numFmtId="0" fontId="5" fillId="0" borderId="0" xfId="0" applyFont="1" applyBorder="1" applyAlignment="1" applyProtection="1">
      <alignment vertical="top"/>
    </xf>
    <xf numFmtId="0" fontId="2" fillId="0" borderId="55" xfId="0" applyFont="1" applyBorder="1" applyAlignment="1" applyProtection="1">
      <alignment horizontal="right"/>
    </xf>
    <xf numFmtId="0" fontId="0" fillId="0" borderId="56" xfId="0" applyBorder="1" applyAlignment="1" applyProtection="1"/>
    <xf numFmtId="0" fontId="2" fillId="0" borderId="56" xfId="0" applyFont="1" applyBorder="1" applyAlignment="1" applyProtection="1"/>
    <xf numFmtId="0" fontId="0" fillId="0" borderId="56" xfId="0" applyBorder="1" applyProtection="1"/>
    <xf numFmtId="0" fontId="0" fillId="0" borderId="56" xfId="0" applyBorder="1" applyAlignment="1" applyProtection="1">
      <alignment horizontal="right"/>
    </xf>
    <xf numFmtId="0" fontId="0" fillId="0" borderId="56" xfId="0" applyBorder="1" applyAlignment="1" applyProtection="1">
      <alignment horizontal="left"/>
    </xf>
    <xf numFmtId="1" fontId="0" fillId="0" borderId="56" xfId="0" applyNumberFormat="1" applyBorder="1" applyAlignment="1" applyProtection="1">
      <alignment horizontal="left"/>
    </xf>
    <xf numFmtId="1" fontId="0" fillId="0" borderId="56" xfId="0" applyNumberFormat="1" applyBorder="1" applyAlignment="1" applyProtection="1">
      <alignment horizontal="center"/>
    </xf>
    <xf numFmtId="0" fontId="0" fillId="0" borderId="12" xfId="0" applyBorder="1" applyProtection="1"/>
    <xf numFmtId="0" fontId="0" fillId="0" borderId="57" xfId="0" applyBorder="1" applyProtection="1"/>
    <xf numFmtId="0" fontId="0" fillId="4" borderId="0" xfId="0" applyFill="1" applyProtection="1"/>
    <xf numFmtId="0" fontId="0" fillId="4" borderId="0" xfId="0" applyFill="1" applyAlignment="1" applyProtection="1"/>
    <xf numFmtId="176" fontId="12" fillId="4" borderId="0" xfId="0" applyNumberFormat="1" applyFont="1" applyFill="1" applyBorder="1" applyAlignment="1" applyProtection="1">
      <alignment horizontal="center"/>
    </xf>
    <xf numFmtId="0" fontId="12" fillId="4" borderId="0" xfId="0" applyFont="1" applyFill="1" applyAlignment="1" applyProtection="1">
      <alignment horizontal="center" vertical="top"/>
    </xf>
    <xf numFmtId="176" fontId="9" fillId="4" borderId="0" xfId="0" applyNumberFormat="1" applyFont="1" applyFill="1" applyBorder="1" applyAlignment="1" applyProtection="1"/>
    <xf numFmtId="176" fontId="10" fillId="4" borderId="0" xfId="0" applyNumberFormat="1" applyFont="1" applyFill="1" applyBorder="1" applyAlignment="1" applyProtection="1"/>
    <xf numFmtId="0" fontId="5" fillId="0" borderId="0" xfId="0" applyFont="1" applyAlignment="1" applyProtection="1">
      <alignment horizontal="right"/>
    </xf>
    <xf numFmtId="164" fontId="0" fillId="8" borderId="40" xfId="0" applyNumberFormat="1" applyFill="1" applyBorder="1" applyProtection="1"/>
    <xf numFmtId="177" fontId="7" fillId="8" borderId="58" xfId="0" applyNumberFormat="1" applyFont="1" applyFill="1" applyBorder="1" applyProtection="1"/>
    <xf numFmtId="177" fontId="0" fillId="0" borderId="59" xfId="0" applyNumberFormat="1" applyFill="1" applyBorder="1" applyProtection="1"/>
    <xf numFmtId="177" fontId="0" fillId="7" borderId="59" xfId="0" applyNumberFormat="1" applyFill="1" applyBorder="1" applyProtection="1"/>
    <xf numFmtId="177" fontId="0" fillId="7" borderId="47" xfId="0" applyNumberFormat="1" applyFill="1" applyBorder="1" applyProtection="1"/>
    <xf numFmtId="0" fontId="11" fillId="4" borderId="0" xfId="0" applyFont="1" applyFill="1" applyAlignment="1" applyProtection="1">
      <alignment horizontal="left"/>
    </xf>
    <xf numFmtId="0" fontId="12" fillId="4" borderId="0" xfId="0" applyFont="1" applyFill="1" applyAlignment="1" applyProtection="1">
      <alignment horizontal="left" vertical="top"/>
    </xf>
    <xf numFmtId="0" fontId="12" fillId="4" borderId="0" xfId="0" applyFont="1" applyFill="1" applyAlignment="1" applyProtection="1">
      <alignment horizontal="right" vertical="top"/>
    </xf>
    <xf numFmtId="0" fontId="12" fillId="4" borderId="0" xfId="0" applyFont="1" applyFill="1" applyAlignment="1" applyProtection="1">
      <alignment horizontal="left"/>
    </xf>
    <xf numFmtId="1" fontId="0" fillId="0" borderId="22" xfId="0" applyNumberFormat="1" applyBorder="1" applyAlignment="1" applyProtection="1">
      <alignment horizontal="center"/>
    </xf>
    <xf numFmtId="1" fontId="0" fillId="0" borderId="18" xfId="0" applyNumberFormat="1" applyFill="1" applyBorder="1" applyAlignment="1" applyProtection="1">
      <alignment horizontal="center" vertical="top"/>
    </xf>
    <xf numFmtId="1" fontId="0" fillId="0" borderId="12" xfId="0" applyNumberFormat="1" applyFill="1" applyBorder="1" applyProtection="1"/>
    <xf numFmtId="0" fontId="0" fillId="0" borderId="25" xfId="0" applyBorder="1" applyAlignment="1" applyProtection="1">
      <alignment horizontal="center"/>
    </xf>
    <xf numFmtId="0" fontId="0" fillId="0" borderId="32" xfId="0" applyFill="1" applyBorder="1" applyAlignment="1" applyProtection="1">
      <alignment horizontal="center"/>
    </xf>
    <xf numFmtId="165" fontId="7" fillId="8" borderId="42" xfId="0" applyNumberFormat="1" applyFont="1" applyFill="1" applyBorder="1" applyProtection="1"/>
    <xf numFmtId="0" fontId="2" fillId="0" borderId="37" xfId="0" applyFont="1" applyFill="1" applyBorder="1" applyAlignment="1" applyProtection="1">
      <alignment horizontal="right"/>
    </xf>
    <xf numFmtId="0" fontId="2" fillId="0" borderId="56" xfId="0" applyFont="1" applyBorder="1" applyAlignment="1" applyProtection="1">
      <alignment horizontal="right"/>
    </xf>
    <xf numFmtId="0" fontId="0" fillId="0" borderId="60" xfId="0" applyBorder="1" applyAlignment="1" applyProtection="1">
      <alignment horizontal="left"/>
    </xf>
    <xf numFmtId="1" fontId="0" fillId="0" borderId="0" xfId="0" applyNumberFormat="1" applyBorder="1" applyAlignment="1" applyProtection="1">
      <alignment horizontal="left"/>
    </xf>
    <xf numFmtId="1" fontId="0" fillId="0" borderId="0" xfId="0" applyNumberFormat="1" applyBorder="1" applyAlignment="1" applyProtection="1">
      <alignment horizontal="center"/>
    </xf>
    <xf numFmtId="0" fontId="0" fillId="0" borderId="18" xfId="0" applyBorder="1" applyProtection="1"/>
    <xf numFmtId="0" fontId="0" fillId="0" borderId="57" xfId="0" applyBorder="1" applyAlignment="1" applyProtection="1">
      <alignment horizontal="left"/>
    </xf>
    <xf numFmtId="0" fontId="0" fillId="0" borderId="0" xfId="0" applyFill="1" applyBorder="1" applyAlignment="1" applyProtection="1">
      <alignment horizontal="right"/>
    </xf>
    <xf numFmtId="0" fontId="0" fillId="0" borderId="0" xfId="0" applyFill="1" applyBorder="1" applyAlignment="1" applyProtection="1">
      <alignment horizontal="left"/>
    </xf>
    <xf numFmtId="0" fontId="0" fillId="0" borderId="0" xfId="0" applyNumberFormat="1" applyFill="1" applyBorder="1" applyAlignment="1" applyProtection="1">
      <alignment horizontal="center"/>
    </xf>
    <xf numFmtId="0" fontId="0" fillId="0" borderId="60" xfId="0" applyBorder="1" applyProtection="1"/>
    <xf numFmtId="0" fontId="0" fillId="0" borderId="37" xfId="0" applyBorder="1" applyProtection="1"/>
    <xf numFmtId="0" fontId="2" fillId="0" borderId="12" xfId="0" applyFont="1" applyBorder="1" applyAlignment="1" applyProtection="1">
      <alignment horizontal="right"/>
    </xf>
    <xf numFmtId="0" fontId="2" fillId="0" borderId="57" xfId="0" applyFont="1" applyFill="1" applyBorder="1" applyAlignment="1" applyProtection="1">
      <alignment horizontal="right"/>
    </xf>
    <xf numFmtId="0" fontId="0" fillId="0" borderId="53" xfId="0" applyBorder="1" applyProtection="1"/>
    <xf numFmtId="0" fontId="0" fillId="4" borderId="61" xfId="0" applyFill="1" applyBorder="1" applyAlignment="1" applyProtection="1">
      <protection locked="0"/>
    </xf>
    <xf numFmtId="0" fontId="0" fillId="0" borderId="53" xfId="0" applyBorder="1" applyAlignment="1" applyProtection="1">
      <alignment horizontal="left"/>
    </xf>
    <xf numFmtId="0" fontId="0" fillId="5" borderId="1" xfId="0" applyFill="1" applyBorder="1" applyAlignment="1" applyProtection="1">
      <alignment horizontal="right"/>
      <protection locked="0"/>
    </xf>
    <xf numFmtId="0" fontId="0" fillId="4" borderId="1" xfId="0" applyFill="1" applyBorder="1" applyAlignment="1" applyProtection="1">
      <alignment horizontal="left"/>
      <protection locked="0"/>
    </xf>
    <xf numFmtId="0" fontId="12" fillId="4" borderId="0" xfId="0" applyFont="1" applyFill="1" applyAlignment="1" applyProtection="1">
      <alignment horizontal="center"/>
    </xf>
    <xf numFmtId="0" fontId="12" fillId="4" borderId="0" xfId="0" applyFont="1" applyFill="1" applyAlignment="1" applyProtection="1">
      <alignment horizontal="right"/>
    </xf>
    <xf numFmtId="0" fontId="0" fillId="0" borderId="57" xfId="0" applyFill="1" applyBorder="1" applyAlignment="1" applyProtection="1"/>
    <xf numFmtId="170" fontId="0" fillId="0" borderId="57" xfId="0" applyNumberFormat="1" applyFill="1" applyBorder="1" applyAlignment="1" applyProtection="1"/>
    <xf numFmtId="0" fontId="0" fillId="0" borderId="57" xfId="0" applyFill="1" applyBorder="1" applyAlignment="1" applyProtection="1">
      <alignment horizontal="center"/>
    </xf>
    <xf numFmtId="0" fontId="0" fillId="5" borderId="1" xfId="0" applyNumberFormat="1" applyFill="1" applyBorder="1" applyAlignment="1" applyProtection="1">
      <alignment horizontal="right"/>
      <protection locked="0"/>
    </xf>
    <xf numFmtId="179" fontId="0" fillId="4" borderId="1" xfId="0" applyNumberFormat="1" applyFill="1" applyBorder="1" applyAlignment="1" applyProtection="1">
      <protection locked="0"/>
    </xf>
    <xf numFmtId="0" fontId="2" fillId="0" borderId="0" xfId="0" applyFont="1" applyFill="1" applyBorder="1" applyAlignment="1" applyProtection="1">
      <alignment horizontal="center"/>
    </xf>
    <xf numFmtId="0" fontId="17" fillId="4" borderId="1" xfId="0" applyFont="1" applyFill="1" applyBorder="1" applyAlignment="1" applyProtection="1">
      <alignment horizontal="center"/>
      <protection locked="0"/>
    </xf>
    <xf numFmtId="177" fontId="7" fillId="7" borderId="59" xfId="0" quotePrefix="1" applyNumberFormat="1" applyFont="1" applyFill="1" applyBorder="1" applyProtection="1"/>
    <xf numFmtId="177" fontId="7" fillId="7" borderId="59" xfId="0" applyNumberFormat="1" applyFont="1" applyFill="1" applyBorder="1" applyProtection="1"/>
    <xf numFmtId="0" fontId="7" fillId="4" borderId="12" xfId="0" applyFont="1" applyFill="1" applyBorder="1" applyProtection="1">
      <protection locked="0"/>
    </xf>
    <xf numFmtId="165" fontId="7" fillId="0" borderId="15" xfId="0" applyNumberFormat="1" applyFont="1" applyFill="1" applyBorder="1" applyProtection="1"/>
    <xf numFmtId="165" fontId="0" fillId="0" borderId="53" xfId="0" applyNumberFormat="1" applyBorder="1" applyProtection="1"/>
    <xf numFmtId="165" fontId="0" fillId="0" borderId="54" xfId="0" applyNumberFormat="1" applyBorder="1" applyProtection="1"/>
    <xf numFmtId="165" fontId="0" fillId="0" borderId="51" xfId="0" applyNumberFormat="1" applyBorder="1" applyProtection="1"/>
    <xf numFmtId="165" fontId="2" fillId="9" borderId="52" xfId="0" applyNumberFormat="1" applyFont="1" applyFill="1" applyBorder="1" applyAlignment="1" applyProtection="1"/>
    <xf numFmtId="165" fontId="2" fillId="9" borderId="49" xfId="0" applyNumberFormat="1" applyFont="1" applyFill="1" applyBorder="1" applyAlignment="1" applyProtection="1"/>
    <xf numFmtId="165" fontId="2" fillId="9" borderId="51" xfId="0" applyNumberFormat="1" applyFont="1" applyFill="1" applyBorder="1" applyAlignment="1" applyProtection="1"/>
    <xf numFmtId="165" fontId="0" fillId="0" borderId="52" xfId="0" applyNumberFormat="1" applyBorder="1" applyProtection="1"/>
    <xf numFmtId="165" fontId="2" fillId="9" borderId="62" xfId="0" applyNumberFormat="1" applyFont="1" applyFill="1" applyBorder="1" applyAlignment="1" applyProtection="1"/>
    <xf numFmtId="165" fontId="0" fillId="0" borderId="58" xfId="0" applyNumberFormat="1" applyBorder="1" applyAlignment="1" applyProtection="1">
      <alignment vertical="center"/>
    </xf>
    <xf numFmtId="2" fontId="2" fillId="9" borderId="60" xfId="0" applyNumberFormat="1" applyFont="1" applyFill="1" applyBorder="1" applyAlignment="1" applyProtection="1"/>
    <xf numFmtId="2" fontId="2" fillId="9" borderId="63" xfId="0" applyNumberFormat="1" applyFont="1" applyFill="1" applyBorder="1" applyAlignment="1" applyProtection="1"/>
    <xf numFmtId="164" fontId="2" fillId="10" borderId="19" xfId="0" applyNumberFormat="1" applyFont="1" applyFill="1" applyBorder="1" applyAlignment="1" applyProtection="1">
      <alignment horizontal="center"/>
    </xf>
    <xf numFmtId="2" fontId="2" fillId="10" borderId="64" xfId="0" applyNumberFormat="1" applyFont="1" applyFill="1" applyBorder="1" applyAlignment="1" applyProtection="1">
      <alignment horizontal="center"/>
    </xf>
    <xf numFmtId="165" fontId="2" fillId="10" borderId="53" xfId="0" applyNumberFormat="1" applyFont="1" applyFill="1" applyBorder="1" applyAlignment="1" applyProtection="1"/>
    <xf numFmtId="165" fontId="2" fillId="10" borderId="50" xfId="0" applyNumberFormat="1" applyFont="1" applyFill="1" applyBorder="1" applyProtection="1"/>
    <xf numFmtId="165" fontId="2" fillId="10" borderId="51" xfId="0" applyNumberFormat="1" applyFont="1" applyFill="1" applyBorder="1" applyProtection="1"/>
    <xf numFmtId="165" fontId="2" fillId="10" borderId="49" xfId="0" applyNumberFormat="1" applyFont="1" applyFill="1" applyBorder="1" applyProtection="1"/>
    <xf numFmtId="165" fontId="2" fillId="10" borderId="65" xfId="0" applyNumberFormat="1" applyFont="1" applyFill="1" applyBorder="1" applyAlignment="1" applyProtection="1">
      <alignment vertical="center"/>
    </xf>
    <xf numFmtId="165" fontId="2" fillId="10" borderId="52" xfId="0" applyNumberFormat="1" applyFont="1" applyFill="1" applyBorder="1" applyProtection="1"/>
    <xf numFmtId="165" fontId="2" fillId="10" borderId="52" xfId="0" applyNumberFormat="1" applyFont="1" applyFill="1" applyBorder="1" applyAlignment="1" applyProtection="1"/>
    <xf numFmtId="165" fontId="2" fillId="10" borderId="66" xfId="0" applyNumberFormat="1" applyFont="1" applyFill="1" applyBorder="1" applyAlignment="1" applyProtection="1"/>
    <xf numFmtId="165" fontId="2" fillId="10" borderId="51" xfId="0" applyNumberFormat="1" applyFont="1" applyFill="1" applyBorder="1" applyAlignment="1" applyProtection="1"/>
    <xf numFmtId="165" fontId="2" fillId="10" borderId="49" xfId="0" applyNumberFormat="1" applyFont="1" applyFill="1" applyBorder="1" applyAlignment="1" applyProtection="1"/>
    <xf numFmtId="165" fontId="2" fillId="10" borderId="67" xfId="0" applyNumberFormat="1" applyFont="1" applyFill="1" applyBorder="1" applyAlignment="1" applyProtection="1"/>
    <xf numFmtId="2" fontId="2" fillId="10" borderId="68" xfId="0" applyNumberFormat="1" applyFont="1" applyFill="1" applyBorder="1" applyProtection="1"/>
    <xf numFmtId="2" fontId="2" fillId="10" borderId="69" xfId="0" applyNumberFormat="1" applyFont="1" applyFill="1" applyBorder="1" applyProtection="1"/>
    <xf numFmtId="0" fontId="0" fillId="0" borderId="37" xfId="0" applyFill="1" applyBorder="1" applyAlignment="1" applyProtection="1">
      <alignment horizontal="center" vertical="top"/>
    </xf>
    <xf numFmtId="0" fontId="18" fillId="0" borderId="0" xfId="0" applyFont="1" applyAlignment="1" applyProtection="1">
      <alignment horizontal="right"/>
    </xf>
    <xf numFmtId="0" fontId="0" fillId="0" borderId="53" xfId="0" applyFill="1" applyBorder="1" applyProtection="1"/>
    <xf numFmtId="0" fontId="0" fillId="4" borderId="0" xfId="0" applyFill="1" applyBorder="1" applyAlignment="1" applyProtection="1">
      <alignment horizontal="center"/>
    </xf>
    <xf numFmtId="176" fontId="14" fillId="4" borderId="0" xfId="0" applyNumberFormat="1" applyFont="1" applyFill="1" applyBorder="1" applyAlignment="1" applyProtection="1"/>
    <xf numFmtId="0" fontId="0" fillId="4" borderId="10" xfId="0" applyFill="1" applyBorder="1" applyAlignment="1" applyProtection="1">
      <alignment horizontal="left"/>
      <protection locked="0"/>
    </xf>
    <xf numFmtId="168" fontId="0" fillId="5" borderId="1" xfId="0" applyNumberFormat="1" applyFill="1" applyBorder="1" applyAlignment="1" applyProtection="1">
      <alignment horizontal="center"/>
      <protection locked="0"/>
    </xf>
    <xf numFmtId="4" fontId="7" fillId="8" borderId="43" xfId="0" applyNumberFormat="1" applyFont="1" applyFill="1" applyBorder="1" applyProtection="1"/>
    <xf numFmtId="4" fontId="7" fillId="8" borderId="40" xfId="0" applyNumberFormat="1" applyFont="1" applyFill="1" applyBorder="1" applyAlignment="1" applyProtection="1">
      <alignment horizontal="right"/>
    </xf>
    <xf numFmtId="4" fontId="7" fillId="8" borderId="40" xfId="0" applyNumberFormat="1" applyFont="1" applyFill="1" applyBorder="1" applyAlignment="1" applyProtection="1"/>
    <xf numFmtId="4" fontId="7" fillId="8" borderId="70" xfId="0" applyNumberFormat="1" applyFont="1" applyFill="1" applyBorder="1" applyProtection="1"/>
    <xf numFmtId="4" fontId="7" fillId="0" borderId="16" xfId="0" applyNumberFormat="1" applyFont="1" applyFill="1" applyBorder="1" applyAlignment="1" applyProtection="1">
      <alignment horizontal="right"/>
    </xf>
    <xf numFmtId="4" fontId="7" fillId="0" borderId="71" xfId="0" applyNumberFormat="1" applyFont="1" applyFill="1" applyBorder="1" applyAlignment="1" applyProtection="1">
      <alignment horizontal="right"/>
    </xf>
    <xf numFmtId="4" fontId="7" fillId="0" borderId="1" xfId="0" applyNumberFormat="1" applyFont="1" applyFill="1" applyBorder="1" applyAlignment="1" applyProtection="1"/>
    <xf numFmtId="4" fontId="7" fillId="0" borderId="49" xfId="0" applyNumberFormat="1" applyFont="1" applyFill="1" applyBorder="1" applyProtection="1"/>
    <xf numFmtId="4" fontId="7" fillId="0" borderId="1" xfId="0" applyNumberFormat="1" applyFont="1" applyFill="1" applyBorder="1" applyAlignment="1" applyProtection="1">
      <alignment horizontal="right"/>
    </xf>
    <xf numFmtId="4" fontId="7" fillId="0" borderId="44" xfId="0" applyNumberFormat="1" applyFont="1" applyFill="1" applyBorder="1" applyAlignment="1" applyProtection="1">
      <alignment horizontal="right"/>
    </xf>
    <xf numFmtId="4" fontId="7" fillId="0" borderId="17" xfId="0" applyNumberFormat="1" applyFont="1" applyFill="1" applyBorder="1" applyAlignment="1" applyProtection="1">
      <alignment horizontal="right"/>
    </xf>
    <xf numFmtId="4" fontId="7" fillId="0" borderId="17" xfId="0" applyNumberFormat="1" applyFont="1" applyFill="1" applyBorder="1" applyAlignment="1" applyProtection="1"/>
    <xf numFmtId="4" fontId="7" fillId="0" borderId="72" xfId="0" applyNumberFormat="1" applyFont="1" applyFill="1" applyBorder="1" applyProtection="1"/>
    <xf numFmtId="4" fontId="0" fillId="0" borderId="0" xfId="0" applyNumberFormat="1" applyFill="1" applyBorder="1" applyProtection="1"/>
    <xf numFmtId="4" fontId="0" fillId="0" borderId="0" xfId="0" applyNumberFormat="1" applyFill="1" applyBorder="1" applyAlignment="1" applyProtection="1">
      <alignment horizontal="center"/>
    </xf>
    <xf numFmtId="4" fontId="0" fillId="0" borderId="73" xfId="0" applyNumberFormat="1" applyFill="1" applyBorder="1" applyAlignment="1" applyProtection="1">
      <alignment horizontal="center"/>
    </xf>
    <xf numFmtId="4" fontId="0" fillId="0" borderId="8" xfId="0" applyNumberFormat="1" applyFill="1" applyBorder="1" applyAlignment="1" applyProtection="1">
      <alignment horizontal="center"/>
    </xf>
    <xf numFmtId="4" fontId="0" fillId="0" borderId="74" xfId="0" applyNumberFormat="1" applyFill="1" applyBorder="1" applyAlignment="1" applyProtection="1">
      <alignment horizontal="center"/>
    </xf>
    <xf numFmtId="4" fontId="0" fillId="0" borderId="75" xfId="0" applyNumberFormat="1" applyBorder="1" applyProtection="1"/>
    <xf numFmtId="4" fontId="0" fillId="0" borderId="71" xfId="0" applyNumberFormat="1" applyBorder="1" applyProtection="1"/>
    <xf numFmtId="4" fontId="0" fillId="0" borderId="76" xfId="0" applyNumberFormat="1" applyBorder="1" applyProtection="1"/>
    <xf numFmtId="4" fontId="0" fillId="0" borderId="62" xfId="0" applyNumberFormat="1" applyBorder="1" applyProtection="1"/>
    <xf numFmtId="4" fontId="0" fillId="0" borderId="58" xfId="0" applyNumberFormat="1" applyBorder="1" applyProtection="1"/>
    <xf numFmtId="4" fontId="0" fillId="0" borderId="62" xfId="0" applyNumberFormat="1" applyBorder="1" applyAlignment="1" applyProtection="1"/>
    <xf numFmtId="4" fontId="0" fillId="0" borderId="65" xfId="0" applyNumberFormat="1" applyBorder="1" applyProtection="1"/>
    <xf numFmtId="0" fontId="0" fillId="0" borderId="0" xfId="0" applyFill="1" applyBorder="1" applyProtection="1">
      <protection locked="0"/>
    </xf>
    <xf numFmtId="2" fontId="0" fillId="0" borderId="0" xfId="0" applyNumberFormat="1" applyFill="1" applyBorder="1"/>
    <xf numFmtId="0" fontId="0" fillId="4" borderId="0" xfId="0" applyFill="1" applyBorder="1" applyProtection="1">
      <protection locked="0"/>
    </xf>
    <xf numFmtId="2" fontId="0" fillId="0" borderId="5" xfId="0" applyNumberFormat="1" applyBorder="1"/>
    <xf numFmtId="0" fontId="0" fillId="5" borderId="7" xfId="0" applyFill="1" applyBorder="1" applyProtection="1">
      <protection locked="0"/>
    </xf>
    <xf numFmtId="0" fontId="0" fillId="0" borderId="7" xfId="0" applyBorder="1" applyAlignment="1">
      <alignment horizontal="center"/>
    </xf>
    <xf numFmtId="2" fontId="0" fillId="6" borderId="7" xfId="0" applyNumberFormat="1" applyFill="1" applyBorder="1"/>
    <xf numFmtId="0" fontId="0" fillId="0" borderId="8" xfId="0" applyBorder="1" applyAlignment="1">
      <alignment horizontal="center"/>
    </xf>
    <xf numFmtId="165" fontId="0" fillId="0" borderId="12" xfId="0" applyNumberFormat="1" applyFill="1" applyBorder="1" applyProtection="1"/>
    <xf numFmtId="0" fontId="21" fillId="0" borderId="77" xfId="0" applyFont="1" applyBorder="1" applyAlignment="1">
      <alignment horizontal="center"/>
    </xf>
    <xf numFmtId="0" fontId="22" fillId="0" borderId="0" xfId="0" applyFont="1"/>
    <xf numFmtId="0" fontId="21" fillId="0" borderId="78" xfId="0" applyFont="1" applyBorder="1" applyAlignment="1">
      <alignment horizontal="center"/>
    </xf>
    <xf numFmtId="0" fontId="14" fillId="0" borderId="0" xfId="0" applyFont="1"/>
    <xf numFmtId="0" fontId="23" fillId="4" borderId="79" xfId="0" applyFont="1" applyFill="1" applyBorder="1" applyAlignment="1" applyProtection="1">
      <protection locked="0"/>
    </xf>
    <xf numFmtId="164" fontId="0" fillId="0" borderId="0" xfId="0" applyNumberFormat="1"/>
    <xf numFmtId="0" fontId="0" fillId="0" borderId="36" xfId="0" applyBorder="1" applyAlignment="1">
      <alignment horizontal="center"/>
    </xf>
    <xf numFmtId="0" fontId="0" fillId="0" borderId="34" xfId="0" applyBorder="1" applyAlignment="1">
      <alignment horizontal="center"/>
    </xf>
    <xf numFmtId="164" fontId="0" fillId="0" borderId="34" xfId="0" applyNumberFormat="1" applyBorder="1" applyAlignment="1">
      <alignment horizontal="center"/>
    </xf>
    <xf numFmtId="0" fontId="0" fillId="0" borderId="35" xfId="0" applyBorder="1" applyAlignment="1">
      <alignment horizontal="center"/>
    </xf>
    <xf numFmtId="0" fontId="0" fillId="0" borderId="6" xfId="0" applyBorder="1" applyAlignment="1">
      <alignment horizontal="center"/>
    </xf>
    <xf numFmtId="0" fontId="0" fillId="0" borderId="74" xfId="0" applyBorder="1" applyAlignment="1">
      <alignment horizontal="center"/>
    </xf>
    <xf numFmtId="0" fontId="0" fillId="5" borderId="48" xfId="0" applyFill="1" applyBorder="1" applyProtection="1">
      <protection locked="0"/>
    </xf>
    <xf numFmtId="165" fontId="0" fillId="0" borderId="10" xfId="0" applyNumberFormat="1" applyBorder="1"/>
    <xf numFmtId="165" fontId="0" fillId="0" borderId="54" xfId="0" applyNumberFormat="1" applyBorder="1"/>
    <xf numFmtId="165" fontId="0" fillId="0" borderId="1" xfId="0" applyNumberFormat="1" applyBorder="1"/>
    <xf numFmtId="0" fontId="0" fillId="5" borderId="44" xfId="0" applyFill="1" applyBorder="1" applyProtection="1">
      <protection locked="0"/>
    </xf>
    <xf numFmtId="165" fontId="0" fillId="0" borderId="80" xfId="0" applyNumberFormat="1" applyBorder="1"/>
    <xf numFmtId="165" fontId="0" fillId="0" borderId="17" xfId="0" applyNumberFormat="1" applyBorder="1"/>
    <xf numFmtId="165" fontId="0" fillId="0" borderId="72" xfId="0" applyNumberFormat="1" applyBorder="1"/>
    <xf numFmtId="165" fontId="0" fillId="0" borderId="0" xfId="0" applyNumberFormat="1"/>
    <xf numFmtId="180" fontId="0" fillId="0" borderId="0" xfId="0" applyNumberFormat="1"/>
    <xf numFmtId="180" fontId="0" fillId="0" borderId="20" xfId="0" applyNumberFormat="1" applyBorder="1"/>
    <xf numFmtId="180" fontId="0" fillId="0" borderId="29" xfId="0" applyNumberFormat="1" applyBorder="1"/>
    <xf numFmtId="0" fontId="0" fillId="0" borderId="0" xfId="0" applyBorder="1" applyAlignment="1">
      <alignment horizontal="right"/>
    </xf>
    <xf numFmtId="165" fontId="0" fillId="0" borderId="0" xfId="0" applyNumberFormat="1" applyBorder="1"/>
    <xf numFmtId="0" fontId="0" fillId="0" borderId="81" xfId="0" applyBorder="1"/>
    <xf numFmtId="164" fontId="0" fillId="0" borderId="82" xfId="0" applyNumberFormat="1" applyBorder="1" applyAlignment="1">
      <alignment horizontal="right"/>
    </xf>
    <xf numFmtId="0" fontId="0" fillId="0" borderId="3" xfId="0" applyBorder="1"/>
    <xf numFmtId="164" fontId="0" fillId="0" borderId="17" xfId="0" applyNumberFormat="1" applyBorder="1" applyAlignment="1">
      <alignment horizontal="right"/>
    </xf>
    <xf numFmtId="0" fontId="21" fillId="0" borderId="19" xfId="0" applyFont="1" applyFill="1" applyBorder="1" applyAlignment="1" applyProtection="1">
      <protection locked="0"/>
    </xf>
    <xf numFmtId="0" fontId="21" fillId="0" borderId="83" xfId="0" applyFont="1" applyFill="1" applyBorder="1" applyAlignment="1" applyProtection="1">
      <protection locked="0"/>
    </xf>
    <xf numFmtId="0" fontId="21" fillId="0" borderId="84" xfId="0" applyFont="1" applyBorder="1" applyAlignment="1">
      <alignment horizontal="center"/>
    </xf>
    <xf numFmtId="0" fontId="0" fillId="5" borderId="51" xfId="0" applyFill="1" applyBorder="1" applyProtection="1">
      <protection locked="0"/>
    </xf>
    <xf numFmtId="0" fontId="0" fillId="5" borderId="85" xfId="0" applyFill="1" applyBorder="1" applyProtection="1">
      <protection locked="0"/>
    </xf>
    <xf numFmtId="0" fontId="0" fillId="0" borderId="86" xfId="0" applyBorder="1" applyAlignment="1">
      <alignment horizontal="center"/>
    </xf>
    <xf numFmtId="0" fontId="0" fillId="0" borderId="87" xfId="0" applyBorder="1" applyAlignment="1">
      <alignment horizontal="center"/>
    </xf>
    <xf numFmtId="164" fontId="0" fillId="0" borderId="87" xfId="0" applyNumberFormat="1" applyBorder="1" applyAlignment="1">
      <alignment horizontal="center"/>
    </xf>
    <xf numFmtId="0" fontId="0" fillId="0" borderId="88" xfId="0" applyBorder="1" applyAlignment="1">
      <alignment horizontal="center"/>
    </xf>
    <xf numFmtId="0" fontId="0" fillId="0" borderId="89" xfId="0" applyBorder="1" applyAlignment="1"/>
    <xf numFmtId="10" fontId="7" fillId="8" borderId="62" xfId="0" applyNumberFormat="1" applyFont="1" applyFill="1" applyBorder="1" applyProtection="1"/>
    <xf numFmtId="10" fontId="0" fillId="8" borderId="40" xfId="0" applyNumberFormat="1" applyFill="1" applyBorder="1" applyProtection="1"/>
    <xf numFmtId="10" fontId="0" fillId="0" borderId="51" xfId="0" applyNumberFormat="1" applyFill="1" applyBorder="1" applyProtection="1"/>
    <xf numFmtId="10" fontId="0" fillId="0" borderId="57" xfId="0" applyNumberFormat="1" applyFill="1" applyBorder="1" applyProtection="1"/>
    <xf numFmtId="10" fontId="0" fillId="0" borderId="71" xfId="0" applyNumberFormat="1" applyFill="1" applyBorder="1" applyProtection="1"/>
    <xf numFmtId="10" fontId="7" fillId="4" borderId="51" xfId="0" applyNumberFormat="1" applyFont="1" applyFill="1" applyBorder="1" applyProtection="1">
      <protection locked="0"/>
    </xf>
    <xf numFmtId="10" fontId="7" fillId="4" borderId="57" xfId="0" applyNumberFormat="1" applyFont="1" applyFill="1" applyBorder="1" applyProtection="1">
      <protection locked="0"/>
    </xf>
    <xf numFmtId="10" fontId="0" fillId="0" borderId="1" xfId="0" applyNumberFormat="1" applyFill="1" applyBorder="1" applyProtection="1"/>
    <xf numFmtId="10" fontId="0" fillId="4" borderId="51" xfId="0" applyNumberFormat="1" applyFill="1" applyBorder="1" applyProtection="1">
      <protection locked="0"/>
    </xf>
    <xf numFmtId="10" fontId="0" fillId="4" borderId="57" xfId="0" applyNumberFormat="1" applyFill="1" applyBorder="1" applyProtection="1">
      <protection locked="0"/>
    </xf>
    <xf numFmtId="10" fontId="0" fillId="4" borderId="85" xfId="0" applyNumberFormat="1" applyFill="1" applyBorder="1" applyProtection="1">
      <protection locked="0"/>
    </xf>
    <xf numFmtId="10" fontId="0" fillId="4" borderId="90" xfId="0" applyNumberFormat="1" applyFill="1" applyBorder="1" applyProtection="1">
      <protection locked="0"/>
    </xf>
    <xf numFmtId="10" fontId="0" fillId="0" borderId="17" xfId="0" applyNumberFormat="1" applyFill="1" applyBorder="1" applyProtection="1"/>
    <xf numFmtId="0" fontId="0" fillId="5" borderId="5" xfId="0" applyFill="1" applyBorder="1" applyAlignment="1" applyProtection="1">
      <alignment horizontal="center"/>
      <protection locked="0"/>
    </xf>
    <xf numFmtId="0" fontId="0" fillId="5" borderId="91" xfId="0" applyFill="1" applyBorder="1" applyAlignment="1" applyProtection="1">
      <alignment horizontal="center"/>
      <protection locked="0"/>
    </xf>
    <xf numFmtId="165" fontId="0" fillId="0" borderId="92" xfId="0" applyNumberFormat="1" applyBorder="1"/>
    <xf numFmtId="0" fontId="25" fillId="0" borderId="0" xfId="0" applyFont="1"/>
    <xf numFmtId="165" fontId="0" fillId="0" borderId="50" xfId="0" applyNumberFormat="1" applyBorder="1"/>
    <xf numFmtId="180" fontId="0" fillId="0" borderId="75" xfId="0" applyNumberFormat="1" applyBorder="1" applyAlignment="1">
      <alignment horizontal="right"/>
    </xf>
    <xf numFmtId="0" fontId="0" fillId="0" borderId="48" xfId="0" applyBorder="1" applyAlignment="1">
      <alignment horizontal="right"/>
    </xf>
    <xf numFmtId="0" fontId="0" fillId="0" borderId="43" xfId="0" applyBorder="1" applyAlignment="1">
      <alignment horizontal="right"/>
    </xf>
    <xf numFmtId="0" fontId="21" fillId="11" borderId="93" xfId="0" applyFont="1" applyFill="1" applyBorder="1" applyAlignment="1" applyProtection="1">
      <protection locked="0"/>
    </xf>
    <xf numFmtId="0" fontId="0" fillId="11" borderId="9" xfId="0" applyFill="1" applyBorder="1" applyProtection="1"/>
    <xf numFmtId="0" fontId="0" fillId="11" borderId="10" xfId="0" applyFill="1" applyBorder="1" applyProtection="1"/>
    <xf numFmtId="164" fontId="0" fillId="11" borderId="10" xfId="0" applyNumberFormat="1" applyFill="1" applyBorder="1" applyProtection="1"/>
    <xf numFmtId="165" fontId="0" fillId="11" borderId="54" xfId="0" applyNumberFormat="1" applyFill="1" applyBorder="1" applyProtection="1"/>
    <xf numFmtId="0" fontId="0" fillId="11" borderId="2" xfId="0" applyFill="1" applyBorder="1" applyProtection="1"/>
    <xf numFmtId="0" fontId="0" fillId="11" borderId="1" xfId="0" applyFill="1" applyBorder="1" applyProtection="1"/>
    <xf numFmtId="164" fontId="0" fillId="11" borderId="1" xfId="0" applyNumberFormat="1" applyFill="1" applyBorder="1" applyProtection="1"/>
    <xf numFmtId="0" fontId="0" fillId="11" borderId="3" xfId="0" applyFill="1" applyBorder="1" applyProtection="1"/>
    <xf numFmtId="0" fontId="0" fillId="11" borderId="17" xfId="0" applyFill="1" applyBorder="1" applyProtection="1"/>
    <xf numFmtId="164" fontId="0" fillId="11" borderId="17" xfId="0" applyNumberFormat="1" applyFill="1" applyBorder="1" applyProtection="1"/>
    <xf numFmtId="165" fontId="0" fillId="11" borderId="92" xfId="0" applyNumberFormat="1" applyFill="1" applyBorder="1" applyProtection="1"/>
    <xf numFmtId="164" fontId="0" fillId="10" borderId="21" xfId="0" applyNumberFormat="1" applyFill="1" applyBorder="1"/>
    <xf numFmtId="180" fontId="0" fillId="10" borderId="94" xfId="0" applyNumberFormat="1" applyFill="1" applyBorder="1"/>
    <xf numFmtId="180" fontId="0" fillId="10" borderId="95" xfId="0" applyNumberFormat="1" applyFill="1" applyBorder="1"/>
    <xf numFmtId="165" fontId="0" fillId="10" borderId="52" xfId="0" applyNumberFormat="1" applyFill="1" applyBorder="1"/>
    <xf numFmtId="165" fontId="0" fillId="10" borderId="58" xfId="0" applyNumberFormat="1" applyFill="1" applyBorder="1"/>
    <xf numFmtId="0" fontId="26" fillId="0" borderId="4" xfId="0" applyFont="1" applyBorder="1"/>
    <xf numFmtId="0" fontId="26" fillId="0" borderId="0" xfId="0" applyFont="1" applyBorder="1"/>
    <xf numFmtId="0" fontId="26" fillId="0" borderId="5" xfId="0" applyFont="1" applyBorder="1"/>
    <xf numFmtId="0" fontId="26" fillId="0" borderId="0" xfId="0" applyFont="1"/>
    <xf numFmtId="0" fontId="26" fillId="0" borderId="0" xfId="0" quotePrefix="1" applyFont="1" applyBorder="1" applyAlignment="1">
      <alignment horizontal="right"/>
    </xf>
    <xf numFmtId="0" fontId="26" fillId="0" borderId="4" xfId="0" applyFont="1" applyBorder="1" applyAlignment="1">
      <alignment horizontal="center"/>
    </xf>
    <xf numFmtId="0" fontId="9" fillId="0" borderId="4"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26" fillId="3" borderId="4"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5" xfId="0" applyFont="1" applyFill="1" applyBorder="1" applyAlignment="1">
      <alignment horizontal="center" vertical="center"/>
    </xf>
    <xf numFmtId="0" fontId="26" fillId="11" borderId="4" xfId="0" applyFont="1" applyFill="1" applyBorder="1" applyAlignment="1">
      <alignment horizontal="center" vertical="center"/>
    </xf>
    <xf numFmtId="0" fontId="26" fillId="11" borderId="0" xfId="0" applyFont="1" applyFill="1" applyBorder="1" applyAlignment="1">
      <alignment horizontal="center" vertical="center"/>
    </xf>
    <xf numFmtId="0" fontId="26" fillId="11" borderId="5" xfId="0" applyFont="1" applyFill="1" applyBorder="1" applyAlignment="1">
      <alignment horizontal="center" vertical="center"/>
    </xf>
    <xf numFmtId="0" fontId="12" fillId="0" borderId="6" xfId="0" applyFont="1" applyBorder="1" applyAlignment="1">
      <alignment horizontal="center"/>
    </xf>
    <xf numFmtId="0" fontId="12" fillId="0" borderId="104" xfId="0" applyFont="1" applyBorder="1" applyAlignment="1">
      <alignment horizontal="center"/>
    </xf>
    <xf numFmtId="1" fontId="9" fillId="0" borderId="105" xfId="0" applyNumberFormat="1" applyFont="1" applyBorder="1" applyAlignment="1" applyProtection="1">
      <alignment horizontal="center"/>
    </xf>
    <xf numFmtId="1" fontId="9" fillId="0" borderId="7" xfId="0" applyNumberFormat="1" applyFont="1" applyBorder="1" applyAlignment="1" applyProtection="1">
      <alignment horizontal="center"/>
    </xf>
    <xf numFmtId="0" fontId="12" fillId="0" borderId="8" xfId="0" applyFont="1" applyBorder="1" applyAlignment="1">
      <alignment horizontal="center"/>
    </xf>
    <xf numFmtId="0" fontId="26" fillId="0" borderId="4" xfId="0" applyFont="1" applyBorder="1" applyAlignment="1">
      <alignment horizontal="left" vertical="center" wrapText="1"/>
    </xf>
    <xf numFmtId="0" fontId="26" fillId="0" borderId="0" xfId="0" applyFont="1" applyBorder="1" applyAlignment="1">
      <alignment horizontal="left" vertical="center" wrapText="1"/>
    </xf>
    <xf numFmtId="0" fontId="26" fillId="0" borderId="5" xfId="0" applyFont="1" applyBorder="1" applyAlignment="1">
      <alignment horizontal="left" vertical="center" wrapText="1"/>
    </xf>
    <xf numFmtId="0" fontId="26" fillId="2" borderId="4"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9" fillId="0" borderId="96" xfId="0" applyFont="1" applyBorder="1" applyAlignment="1" applyProtection="1">
      <alignment horizontal="center"/>
    </xf>
    <xf numFmtId="0" fontId="9" fillId="0" borderId="97" xfId="0" applyFont="1" applyBorder="1" applyAlignment="1" applyProtection="1">
      <alignment horizontal="center"/>
    </xf>
    <xf numFmtId="0" fontId="9" fillId="0" borderId="98" xfId="0" applyFont="1" applyBorder="1" applyAlignment="1" applyProtection="1">
      <alignment horizontal="center"/>
    </xf>
    <xf numFmtId="0" fontId="9" fillId="0" borderId="99" xfId="0" applyFont="1" applyBorder="1" applyAlignment="1" applyProtection="1">
      <alignment horizontal="center"/>
    </xf>
    <xf numFmtId="0" fontId="9" fillId="0" borderId="100" xfId="0" applyFont="1" applyBorder="1" applyAlignment="1" applyProtection="1">
      <alignment horizontal="center"/>
    </xf>
    <xf numFmtId="0" fontId="9" fillId="0" borderId="101" xfId="0" applyFont="1" applyBorder="1" applyAlignment="1" applyProtection="1">
      <alignment horizontal="center"/>
    </xf>
    <xf numFmtId="0" fontId="9" fillId="0" borderId="102" xfId="0" applyFont="1" applyBorder="1" applyAlignment="1" applyProtection="1">
      <alignment horizontal="center"/>
    </xf>
    <xf numFmtId="0" fontId="9" fillId="0" borderId="103" xfId="0" applyFont="1" applyBorder="1" applyAlignment="1">
      <alignment horizontal="center"/>
    </xf>
    <xf numFmtId="0" fontId="9" fillId="0" borderId="4" xfId="0" applyFont="1" applyBorder="1" applyAlignment="1" applyProtection="1">
      <alignment horizontal="center"/>
    </xf>
    <xf numFmtId="0" fontId="9" fillId="0" borderId="5" xfId="0" applyFont="1" applyBorder="1" applyAlignment="1" applyProtection="1">
      <alignment horizontal="center"/>
    </xf>
    <xf numFmtId="0" fontId="0" fillId="0" borderId="37" xfId="0" applyFill="1" applyBorder="1" applyAlignment="1" applyProtection="1">
      <alignment horizontal="center" vertical="top"/>
    </xf>
    <xf numFmtId="0" fontId="0" fillId="0" borderId="34" xfId="0" applyFill="1" applyBorder="1" applyAlignment="1" applyProtection="1">
      <alignment horizontal="center" vertical="top"/>
    </xf>
    <xf numFmtId="0" fontId="0" fillId="0" borderId="118" xfId="0" applyFill="1" applyBorder="1" applyAlignment="1" applyProtection="1">
      <alignment horizontal="center" vertical="top"/>
    </xf>
    <xf numFmtId="0" fontId="0" fillId="0" borderId="120" xfId="0" applyFill="1" applyBorder="1" applyAlignment="1" applyProtection="1">
      <alignment horizontal="center" vertical="top"/>
    </xf>
    <xf numFmtId="0" fontId="0" fillId="4" borderId="11" xfId="0" applyFill="1" applyBorder="1" applyAlignment="1" applyProtection="1">
      <alignment horizontal="center"/>
      <protection locked="0"/>
    </xf>
    <xf numFmtId="0" fontId="0" fillId="4" borderId="51" xfId="0" applyFill="1" applyBorder="1" applyAlignment="1" applyProtection="1">
      <alignment horizontal="center"/>
      <protection locked="0"/>
    </xf>
    <xf numFmtId="2" fontId="2" fillId="0" borderId="9" xfId="0" applyNumberFormat="1" applyFont="1" applyBorder="1" applyAlignment="1" applyProtection="1">
      <alignment horizontal="left" vertical="center"/>
    </xf>
    <xf numFmtId="2" fontId="2" fillId="0" borderId="10" xfId="0" applyNumberFormat="1" applyFont="1" applyBorder="1" applyAlignment="1" applyProtection="1">
      <alignment horizontal="left" vertical="center"/>
    </xf>
    <xf numFmtId="2" fontId="2" fillId="0" borderId="54" xfId="0" applyNumberFormat="1" applyFont="1" applyBorder="1" applyAlignment="1" applyProtection="1">
      <alignment horizontal="left" vertical="center"/>
    </xf>
    <xf numFmtId="2" fontId="2" fillId="0" borderId="111" xfId="0" applyNumberFormat="1" applyFont="1" applyBorder="1" applyAlignment="1" applyProtection="1">
      <alignment horizontal="center" vertical="center"/>
    </xf>
    <xf numFmtId="2" fontId="2" fillId="0" borderId="110" xfId="0" applyNumberFormat="1" applyFont="1" applyBorder="1" applyAlignment="1" applyProtection="1">
      <alignment horizontal="center" vertical="center"/>
    </xf>
    <xf numFmtId="2" fontId="2" fillId="0" borderId="31" xfId="0" applyNumberFormat="1" applyFont="1" applyBorder="1" applyAlignment="1" applyProtection="1">
      <alignment horizontal="center" vertical="center"/>
    </xf>
    <xf numFmtId="2" fontId="7" fillId="0" borderId="86" xfId="0" applyNumberFormat="1" applyFont="1" applyBorder="1" applyAlignment="1" applyProtection="1">
      <alignment horizontal="center" vertical="center"/>
    </xf>
    <xf numFmtId="2" fontId="7" fillId="0" borderId="87" xfId="0" applyNumberFormat="1" applyFont="1" applyBorder="1" applyAlignment="1" applyProtection="1">
      <alignment horizontal="center" vertical="center"/>
    </xf>
    <xf numFmtId="2" fontId="7" fillId="0" borderId="88" xfId="0" applyNumberFormat="1" applyFont="1" applyBorder="1" applyAlignment="1" applyProtection="1">
      <alignment horizontal="center" vertical="center"/>
    </xf>
    <xf numFmtId="0" fontId="4" fillId="0" borderId="121" xfId="0" applyFont="1" applyBorder="1" applyAlignment="1" applyProtection="1">
      <alignment horizontal="center"/>
    </xf>
    <xf numFmtId="0" fontId="4" fillId="0" borderId="122" xfId="0" applyFont="1" applyBorder="1" applyAlignment="1" applyProtection="1">
      <alignment horizontal="center"/>
    </xf>
    <xf numFmtId="0" fontId="4" fillId="0" borderId="123" xfId="0" applyFont="1" applyBorder="1" applyAlignment="1" applyProtection="1">
      <alignment horizontal="center"/>
    </xf>
    <xf numFmtId="0" fontId="0" fillId="0" borderId="110" xfId="0" applyFill="1" applyBorder="1" applyAlignment="1" applyProtection="1">
      <alignment horizontal="center" vertical="top" wrapText="1"/>
    </xf>
    <xf numFmtId="0" fontId="0" fillId="0" borderId="34" xfId="0" applyFill="1" applyBorder="1" applyAlignment="1" applyProtection="1">
      <alignment horizontal="center" vertical="top" wrapText="1"/>
    </xf>
    <xf numFmtId="0" fontId="0" fillId="0" borderId="10" xfId="0" applyBorder="1" applyAlignment="1">
      <alignment wrapText="1"/>
    </xf>
    <xf numFmtId="0" fontId="0" fillId="0" borderId="124" xfId="0" applyFill="1" applyBorder="1" applyAlignment="1" applyProtection="1">
      <alignment horizontal="center" vertical="top"/>
    </xf>
    <xf numFmtId="0" fontId="0" fillId="0" borderId="18" xfId="0" applyFill="1" applyBorder="1" applyAlignment="1" applyProtection="1">
      <alignment horizontal="center" vertical="top"/>
    </xf>
    <xf numFmtId="0" fontId="0" fillId="7" borderId="108" xfId="0" applyFill="1" applyBorder="1" applyAlignment="1" applyProtection="1">
      <alignment horizontal="center" vertical="top" wrapText="1"/>
    </xf>
    <xf numFmtId="0" fontId="0" fillId="7" borderId="33" xfId="0" applyFill="1" applyBorder="1" applyAlignment="1" applyProtection="1">
      <alignment horizontal="center" vertical="top" wrapText="1"/>
    </xf>
    <xf numFmtId="0" fontId="0" fillId="0" borderId="125" xfId="0" applyFill="1" applyBorder="1" applyAlignment="1" applyProtection="1">
      <alignment horizontal="center" vertical="top"/>
    </xf>
    <xf numFmtId="0" fontId="0" fillId="0" borderId="119" xfId="0" applyBorder="1" applyAlignment="1" applyProtection="1">
      <alignment horizontal="center" vertical="top"/>
    </xf>
    <xf numFmtId="0" fontId="0" fillId="0" borderId="38" xfId="0" applyFill="1" applyBorder="1" applyAlignment="1" applyProtection="1">
      <alignment horizontal="center" vertical="top"/>
    </xf>
    <xf numFmtId="2" fontId="2" fillId="0" borderId="84" xfId="0" applyNumberFormat="1" applyFont="1" applyBorder="1" applyAlignment="1" applyProtection="1">
      <alignment horizontal="left" vertical="center"/>
    </xf>
    <xf numFmtId="2" fontId="2" fillId="0" borderId="19" xfId="0" applyNumberFormat="1" applyFont="1" applyBorder="1" applyAlignment="1" applyProtection="1">
      <alignment horizontal="left" vertical="center"/>
    </xf>
    <xf numFmtId="2" fontId="2" fillId="0" borderId="112" xfId="0" applyNumberFormat="1" applyFont="1" applyBorder="1" applyAlignment="1" applyProtection="1">
      <alignment horizontal="left" vertical="center"/>
    </xf>
    <xf numFmtId="2" fontId="7" fillId="0" borderId="113" xfId="0" applyNumberFormat="1" applyFont="1" applyBorder="1" applyAlignment="1" applyProtection="1">
      <alignment horizontal="right" vertical="center"/>
    </xf>
    <xf numFmtId="2" fontId="7" fillId="0" borderId="114" xfId="0" applyNumberFormat="1" applyFont="1" applyBorder="1" applyAlignment="1" applyProtection="1">
      <alignment horizontal="right" vertical="center"/>
    </xf>
    <xf numFmtId="2" fontId="7" fillId="0" borderId="45" xfId="0" applyNumberFormat="1" applyFont="1" applyBorder="1" applyAlignment="1" applyProtection="1">
      <alignment horizontal="right" vertical="center"/>
    </xf>
    <xf numFmtId="2" fontId="7" fillId="0" borderId="2" xfId="0" applyNumberFormat="1" applyFont="1" applyBorder="1" applyAlignment="1" applyProtection="1">
      <alignment horizontal="right" vertical="center"/>
    </xf>
    <xf numFmtId="2" fontId="7" fillId="0" borderId="1" xfId="0" applyNumberFormat="1" applyFont="1" applyBorder="1" applyAlignment="1" applyProtection="1">
      <alignment horizontal="right" vertical="center"/>
    </xf>
    <xf numFmtId="2" fontId="7" fillId="0" borderId="52" xfId="0" applyNumberFormat="1" applyFont="1" applyBorder="1" applyAlignment="1" applyProtection="1">
      <alignment horizontal="right" vertical="center"/>
    </xf>
    <xf numFmtId="2" fontId="7" fillId="0" borderId="115" xfId="0" applyNumberFormat="1" applyFont="1" applyBorder="1" applyAlignment="1" applyProtection="1">
      <alignment horizontal="right" vertical="center"/>
    </xf>
    <xf numFmtId="2" fontId="7" fillId="0" borderId="61" xfId="0" applyNumberFormat="1" applyFont="1" applyBorder="1" applyAlignment="1" applyProtection="1">
      <alignment horizontal="right" vertical="center"/>
    </xf>
    <xf numFmtId="2" fontId="7" fillId="0" borderId="66" xfId="0" applyNumberFormat="1" applyFont="1" applyBorder="1" applyAlignment="1" applyProtection="1">
      <alignment horizontal="right" vertical="center"/>
    </xf>
    <xf numFmtId="2" fontId="2" fillId="0" borderId="116" xfId="0" applyNumberFormat="1" applyFont="1" applyBorder="1" applyAlignment="1" applyProtection="1">
      <alignment horizontal="left" vertical="center"/>
    </xf>
    <xf numFmtId="2" fontId="2" fillId="0" borderId="57" xfId="0" applyNumberFormat="1" applyFont="1" applyBorder="1" applyAlignment="1" applyProtection="1">
      <alignment horizontal="left" vertical="center"/>
    </xf>
    <xf numFmtId="2" fontId="2" fillId="0" borderId="117" xfId="0" applyNumberFormat="1" applyFont="1" applyBorder="1" applyAlignment="1" applyProtection="1">
      <alignment horizontal="left" vertical="center"/>
    </xf>
    <xf numFmtId="2" fontId="7" fillId="0" borderId="39" xfId="0" applyNumberFormat="1" applyFont="1" applyBorder="1" applyAlignment="1" applyProtection="1">
      <alignment horizontal="right" vertical="center"/>
    </xf>
    <xf numFmtId="2" fontId="7" fillId="0" borderId="40" xfId="0" applyNumberFormat="1" applyFont="1" applyBorder="1" applyAlignment="1" applyProtection="1">
      <alignment horizontal="right" vertical="center"/>
    </xf>
    <xf numFmtId="2" fontId="7" fillId="0" borderId="58" xfId="0" applyNumberFormat="1" applyFont="1" applyBorder="1" applyAlignment="1" applyProtection="1">
      <alignment horizontal="right" vertical="center"/>
    </xf>
    <xf numFmtId="0" fontId="0" fillId="4" borderId="11" xfId="0" applyFill="1" applyBorder="1" applyAlignment="1" applyProtection="1">
      <alignment horizontal="left"/>
      <protection locked="0"/>
    </xf>
    <xf numFmtId="0" fontId="0" fillId="4" borderId="106" xfId="0" applyFill="1" applyBorder="1" applyAlignment="1" applyProtection="1">
      <alignment horizontal="left"/>
      <protection locked="0"/>
    </xf>
    <xf numFmtId="0" fontId="0" fillId="4" borderId="51" xfId="0" applyFill="1" applyBorder="1" applyAlignment="1" applyProtection="1">
      <alignment horizontal="left"/>
      <protection locked="0"/>
    </xf>
    <xf numFmtId="0" fontId="12" fillId="4" borderId="56" xfId="0" applyFont="1" applyFill="1" applyBorder="1" applyAlignment="1" applyProtection="1">
      <alignment horizontal="center" vertical="top"/>
    </xf>
    <xf numFmtId="14" fontId="9" fillId="4" borderId="57" xfId="0" applyNumberFormat="1" applyFont="1" applyFill="1" applyBorder="1" applyAlignment="1" applyProtection="1">
      <alignment horizontal="center"/>
    </xf>
    <xf numFmtId="0" fontId="9" fillId="4" borderId="57" xfId="0" applyNumberFormat="1" applyFont="1" applyFill="1" applyBorder="1" applyAlignment="1" applyProtection="1">
      <alignment horizontal="center"/>
    </xf>
    <xf numFmtId="176" fontId="14" fillId="4" borderId="57" xfId="0" applyNumberFormat="1" applyFont="1" applyFill="1" applyBorder="1" applyAlignment="1" applyProtection="1"/>
    <xf numFmtId="0" fontId="8" fillId="0" borderId="0" xfId="0" applyFont="1" applyAlignment="1" applyProtection="1">
      <alignment horizontal="center"/>
    </xf>
    <xf numFmtId="0" fontId="13" fillId="0" borderId="0" xfId="0" applyFont="1" applyAlignment="1" applyProtection="1"/>
    <xf numFmtId="0" fontId="0" fillId="4" borderId="57" xfId="0" applyFill="1" applyBorder="1" applyAlignment="1" applyProtection="1">
      <alignment horizontal="center"/>
    </xf>
    <xf numFmtId="0" fontId="0" fillId="0" borderId="108" xfId="0" applyFill="1" applyBorder="1" applyAlignment="1" applyProtection="1">
      <alignment horizontal="center" vertical="top"/>
    </xf>
    <xf numFmtId="0" fontId="0" fillId="0" borderId="109" xfId="0" applyFill="1" applyBorder="1" applyAlignment="1" applyProtection="1">
      <alignment horizontal="center" vertical="top"/>
    </xf>
    <xf numFmtId="0" fontId="0" fillId="0" borderId="110" xfId="0" applyFill="1" applyBorder="1" applyAlignment="1" applyProtection="1">
      <alignment horizontal="center" vertical="top"/>
    </xf>
    <xf numFmtId="0" fontId="0" fillId="0" borderId="111" xfId="0" applyFill="1" applyBorder="1" applyAlignment="1" applyProtection="1">
      <alignment horizontal="center" vertical="top"/>
    </xf>
    <xf numFmtId="0" fontId="0" fillId="0" borderId="36" xfId="0" applyFill="1" applyBorder="1" applyAlignment="1" applyProtection="1">
      <alignment horizontal="center" vertical="top"/>
    </xf>
    <xf numFmtId="0" fontId="7" fillId="4" borderId="11" xfId="0" applyFont="1" applyFill="1" applyBorder="1" applyAlignment="1" applyProtection="1">
      <alignment horizontal="left"/>
      <protection locked="0"/>
    </xf>
    <xf numFmtId="0" fontId="7" fillId="4" borderId="106" xfId="0" applyFont="1" applyFill="1" applyBorder="1" applyAlignment="1" applyProtection="1">
      <alignment horizontal="left"/>
      <protection locked="0"/>
    </xf>
    <xf numFmtId="0" fontId="7" fillId="4" borderId="51" xfId="0" applyFont="1" applyFill="1" applyBorder="1" applyAlignment="1" applyProtection="1">
      <alignment horizontal="left"/>
      <protection locked="0"/>
    </xf>
    <xf numFmtId="0" fontId="0" fillId="5" borderId="11" xfId="0" applyFill="1" applyBorder="1" applyAlignment="1" applyProtection="1">
      <protection locked="0"/>
    </xf>
    <xf numFmtId="0" fontId="0" fillId="5" borderId="51" xfId="0" applyFill="1" applyBorder="1" applyAlignment="1" applyProtection="1">
      <protection locked="0"/>
    </xf>
    <xf numFmtId="2" fontId="2" fillId="0" borderId="107" xfId="0" applyNumberFormat="1" applyFont="1" applyBorder="1" applyAlignment="1" applyProtection="1">
      <alignment vertical="center"/>
    </xf>
    <xf numFmtId="2" fontId="2" fillId="0" borderId="63" xfId="0" applyNumberFormat="1" applyFont="1" applyBorder="1" applyAlignment="1" applyProtection="1">
      <alignment vertical="center"/>
    </xf>
    <xf numFmtId="4" fontId="2" fillId="0" borderId="118" xfId="0" applyNumberFormat="1" applyFont="1" applyFill="1" applyBorder="1" applyAlignment="1" applyProtection="1">
      <alignment horizontal="center"/>
    </xf>
    <xf numFmtId="4" fontId="2" fillId="0" borderId="119" xfId="0" applyNumberFormat="1" applyFont="1" applyFill="1" applyBorder="1" applyAlignment="1" applyProtection="1">
      <alignment horizontal="center"/>
    </xf>
    <xf numFmtId="4" fontId="2" fillId="0" borderId="120" xfId="0" applyNumberFormat="1" applyFont="1" applyFill="1" applyBorder="1" applyAlignment="1" applyProtection="1">
      <alignment horizontal="center"/>
    </xf>
    <xf numFmtId="169" fontId="0" fillId="4" borderId="11" xfId="0" applyNumberFormat="1" applyFill="1" applyBorder="1" applyAlignment="1" applyProtection="1">
      <alignment horizontal="center"/>
      <protection locked="0"/>
    </xf>
    <xf numFmtId="169" fontId="0" fillId="4" borderId="51" xfId="0" applyNumberFormat="1" applyFill="1" applyBorder="1" applyAlignment="1" applyProtection="1">
      <alignment horizontal="center"/>
      <protection locked="0"/>
    </xf>
    <xf numFmtId="169" fontId="0" fillId="4" borderId="55" xfId="0" applyNumberFormat="1" applyFill="1" applyBorder="1" applyAlignment="1" applyProtection="1">
      <alignment horizontal="center"/>
      <protection locked="0"/>
    </xf>
    <xf numFmtId="0" fontId="0" fillId="4" borderId="60" xfId="0" applyFill="1" applyBorder="1" applyAlignment="1" applyProtection="1">
      <alignment horizontal="left"/>
      <protection locked="0"/>
    </xf>
    <xf numFmtId="0" fontId="0" fillId="11" borderId="96" xfId="0" applyFill="1" applyBorder="1" applyAlignment="1">
      <alignment horizontal="center"/>
    </xf>
    <xf numFmtId="0" fontId="0" fillId="11" borderId="99" xfId="0" applyFill="1" applyBorder="1" applyAlignment="1">
      <alignment horizontal="center"/>
    </xf>
    <xf numFmtId="0" fontId="0" fillId="11" borderId="100" xfId="0" applyFill="1" applyBorder="1" applyAlignment="1">
      <alignment horizontal="center"/>
    </xf>
    <xf numFmtId="0" fontId="0" fillId="11" borderId="4" xfId="0" applyFill="1" applyBorder="1" applyAlignment="1">
      <alignment horizontal="center"/>
    </xf>
    <xf numFmtId="0" fontId="0" fillId="11" borderId="0" xfId="0" applyFill="1" applyBorder="1" applyAlignment="1">
      <alignment horizontal="center"/>
    </xf>
    <xf numFmtId="0" fontId="0" fillId="11" borderId="5" xfId="0" applyFill="1" applyBorder="1" applyAlignment="1">
      <alignment horizontal="center"/>
    </xf>
    <xf numFmtId="165" fontId="0" fillId="11" borderId="6" xfId="0" applyNumberFormat="1" applyFill="1" applyBorder="1" applyAlignment="1">
      <alignment horizontal="center"/>
    </xf>
    <xf numFmtId="165" fontId="0" fillId="11" borderId="0" xfId="0" applyNumberFormat="1" applyFill="1" applyBorder="1" applyAlignment="1">
      <alignment horizontal="center"/>
    </xf>
    <xf numFmtId="165" fontId="0" fillId="11" borderId="5" xfId="0" applyNumberFormat="1" applyFill="1" applyBorder="1" applyAlignment="1">
      <alignment horizontal="center"/>
    </xf>
    <xf numFmtId="0" fontId="24" fillId="0" borderId="133" xfId="0" applyFont="1" applyFill="1" applyBorder="1" applyAlignment="1" applyProtection="1">
      <alignment horizontal="center"/>
      <protection locked="0"/>
    </xf>
    <xf numFmtId="0" fontId="24" fillId="0" borderId="56" xfId="0" applyFont="1" applyFill="1" applyBorder="1" applyAlignment="1" applyProtection="1">
      <alignment horizontal="center"/>
      <protection locked="0"/>
    </xf>
    <xf numFmtId="0" fontId="0" fillId="5" borderId="51"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0" fillId="5" borderId="52" xfId="0" applyFill="1" applyBorder="1" applyAlignment="1" applyProtection="1">
      <alignment horizontal="center"/>
      <protection locked="0"/>
    </xf>
    <xf numFmtId="0" fontId="0" fillId="5" borderId="48" xfId="0" applyFill="1" applyBorder="1" applyAlignment="1" applyProtection="1">
      <alignment horizontal="center"/>
      <protection locked="0"/>
    </xf>
    <xf numFmtId="0" fontId="0" fillId="5" borderId="49" xfId="0" applyFill="1" applyBorder="1" applyAlignment="1" applyProtection="1">
      <alignment horizontal="center"/>
      <protection locked="0"/>
    </xf>
    <xf numFmtId="0" fontId="24" fillId="0" borderId="133" xfId="0" applyFont="1" applyFill="1" applyBorder="1" applyAlignment="1" applyProtection="1">
      <alignment horizontal="center"/>
    </xf>
    <xf numFmtId="0" fontId="24" fillId="0" borderId="56" xfId="0" applyFont="1" applyFill="1" applyBorder="1" applyAlignment="1" applyProtection="1">
      <alignment horizontal="center"/>
    </xf>
    <xf numFmtId="0" fontId="21" fillId="0" borderId="130" xfId="0" applyFont="1" applyBorder="1" applyAlignment="1">
      <alignment horizontal="center" vertical="center"/>
    </xf>
    <xf numFmtId="0" fontId="21" fillId="0" borderId="118" xfId="0" applyFont="1" applyBorder="1" applyAlignment="1">
      <alignment horizontal="center" vertical="center"/>
    </xf>
    <xf numFmtId="0" fontId="21" fillId="0" borderId="120" xfId="0" applyFont="1" applyBorder="1" applyAlignment="1">
      <alignment horizontal="center" vertical="center"/>
    </xf>
    <xf numFmtId="0" fontId="21" fillId="0" borderId="131" xfId="0" applyFont="1" applyBorder="1" applyAlignment="1">
      <alignment horizontal="center" vertical="center"/>
    </xf>
    <xf numFmtId="0" fontId="21" fillId="0" borderId="0" xfId="0" applyFont="1" applyBorder="1" applyAlignment="1">
      <alignment horizontal="center" vertical="center"/>
    </xf>
    <xf numFmtId="0" fontId="21" fillId="0" borderId="91" xfId="0" applyFont="1" applyBorder="1" applyAlignment="1">
      <alignment horizontal="center" vertical="center"/>
    </xf>
    <xf numFmtId="0" fontId="21" fillId="0" borderId="121" xfId="0" applyFont="1" applyFill="1" applyBorder="1" applyAlignment="1" applyProtection="1">
      <alignment horizontal="right"/>
      <protection locked="0"/>
    </xf>
    <xf numFmtId="0" fontId="21" fillId="0" borderId="122" xfId="0" applyFont="1" applyFill="1" applyBorder="1" applyAlignment="1" applyProtection="1">
      <alignment horizontal="right"/>
      <protection locked="0"/>
    </xf>
    <xf numFmtId="0" fontId="21" fillId="0" borderId="123" xfId="0" applyFont="1" applyFill="1" applyBorder="1" applyAlignment="1" applyProtection="1">
      <alignment horizontal="right"/>
      <protection locked="0"/>
    </xf>
    <xf numFmtId="0" fontId="21" fillId="0" borderId="132" xfId="0" applyFont="1" applyBorder="1" applyAlignment="1">
      <alignment horizontal="center"/>
    </xf>
    <xf numFmtId="0" fontId="21" fillId="0" borderId="77" xfId="0" applyFont="1" applyBorder="1" applyAlignment="1">
      <alignment horizontal="center"/>
    </xf>
    <xf numFmtId="0" fontId="14" fillId="0" borderId="78" xfId="0" applyFont="1" applyBorder="1" applyAlignment="1">
      <alignment horizontal="center"/>
    </xf>
    <xf numFmtId="0" fontId="23" fillId="0" borderId="89" xfId="0" applyFont="1" applyFill="1" applyBorder="1" applyAlignment="1" applyProtection="1">
      <protection locked="0"/>
    </xf>
    <xf numFmtId="0" fontId="23" fillId="0" borderId="79" xfId="0" applyFont="1" applyFill="1" applyBorder="1" applyAlignment="1" applyProtection="1">
      <protection locked="0"/>
    </xf>
    <xf numFmtId="0" fontId="23" fillId="0" borderId="129" xfId="0" applyFont="1" applyFill="1" applyBorder="1" applyAlignment="1" applyProtection="1">
      <protection locked="0"/>
    </xf>
    <xf numFmtId="0" fontId="0" fillId="5" borderId="14" xfId="0" applyFill="1" applyBorder="1" applyAlignment="1" applyProtection="1">
      <alignment horizontal="center"/>
      <protection locked="0"/>
    </xf>
    <xf numFmtId="0" fontId="0" fillId="0" borderId="34" xfId="0" applyBorder="1" applyAlignment="1">
      <alignment horizontal="center"/>
    </xf>
    <xf numFmtId="0" fontId="21" fillId="11" borderId="121" xfId="0" applyFont="1" applyFill="1" applyBorder="1" applyAlignment="1" applyProtection="1">
      <alignment horizontal="center"/>
      <protection locked="0"/>
    </xf>
    <xf numFmtId="0" fontId="21" fillId="11" borderId="123" xfId="0" applyFont="1" applyFill="1" applyBorder="1" applyAlignment="1" applyProtection="1">
      <alignment horizontal="center"/>
      <protection locked="0"/>
    </xf>
    <xf numFmtId="0" fontId="25" fillId="0" borderId="111" xfId="0" applyFont="1" applyBorder="1" applyAlignment="1">
      <alignment horizontal="center"/>
    </xf>
    <xf numFmtId="0" fontId="25" fillId="0" borderId="110" xfId="0" applyFont="1" applyBorder="1" applyAlignment="1">
      <alignment horizontal="center"/>
    </xf>
    <xf numFmtId="0" fontId="25" fillId="0" borderId="31" xfId="0" applyFont="1" applyBorder="1" applyAlignment="1">
      <alignment horizontal="center"/>
    </xf>
    <xf numFmtId="0" fontId="25" fillId="0" borderId="126" xfId="0" applyFont="1" applyBorder="1" applyAlignment="1">
      <alignment horizontal="center"/>
    </xf>
    <xf numFmtId="0" fontId="25" fillId="0" borderId="127" xfId="0" applyFont="1" applyBorder="1" applyAlignment="1">
      <alignment horizontal="center"/>
    </xf>
    <xf numFmtId="0" fontId="25" fillId="0" borderId="128" xfId="0" applyFont="1" applyBorder="1" applyAlignment="1">
      <alignment horizontal="center"/>
    </xf>
    <xf numFmtId="0" fontId="23" fillId="0" borderId="89" xfId="0" applyFont="1" applyFill="1" applyBorder="1" applyAlignment="1" applyProtection="1">
      <alignment horizontal="right"/>
      <protection locked="0"/>
    </xf>
    <xf numFmtId="0" fontId="23" fillId="0" borderId="79" xfId="0" applyFont="1" applyFill="1" applyBorder="1" applyAlignment="1" applyProtection="1">
      <alignment horizontal="right"/>
      <protection locked="0"/>
    </xf>
    <xf numFmtId="0" fontId="23" fillId="0" borderId="79" xfId="0" applyFont="1" applyFill="1" applyBorder="1" applyAlignment="1" applyProtection="1">
      <alignment horizontal="center"/>
      <protection locked="0"/>
    </xf>
    <xf numFmtId="0" fontId="23" fillId="4" borderId="79" xfId="0" applyFont="1" applyFill="1" applyBorder="1" applyAlignment="1" applyProtection="1">
      <alignment horizontal="left"/>
      <protection locked="0"/>
    </xf>
    <xf numFmtId="0" fontId="23" fillId="4" borderId="129" xfId="0" applyFont="1" applyFill="1" applyBorder="1" applyAlignment="1" applyProtection="1">
      <alignment horizontal="left"/>
      <protection locked="0"/>
    </xf>
    <xf numFmtId="0" fontId="0" fillId="0" borderId="96"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0" xfId="0" applyBorder="1"/>
    <xf numFmtId="0" fontId="6" fillId="0" borderId="96" xfId="0" applyFont="1" applyBorder="1" applyAlignment="1">
      <alignment horizontal="center"/>
    </xf>
    <xf numFmtId="0" fontId="6" fillId="0" borderId="99" xfId="0" applyFont="1" applyBorder="1" applyAlignment="1">
      <alignment horizontal="center"/>
    </xf>
    <xf numFmtId="0" fontId="6" fillId="0" borderId="100" xfId="0" applyFont="1" applyBorder="1" applyAlignment="1">
      <alignment horizontal="center"/>
    </xf>
    <xf numFmtId="0" fontId="0" fillId="0" borderId="0" xfId="0" applyBorder="1" applyAlignment="1">
      <alignment horizontal="center"/>
    </xf>
    <xf numFmtId="0" fontId="27" fillId="0" borderId="6" xfId="0" applyFont="1" applyBorder="1" applyAlignment="1">
      <alignment horizontal="center"/>
    </xf>
    <xf numFmtId="0" fontId="27" fillId="0" borderId="7" xfId="0" applyFont="1" applyBorder="1" applyAlignment="1">
      <alignment horizontal="center"/>
    </xf>
    <xf numFmtId="0" fontId="27"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45</xdr:row>
      <xdr:rowOff>38100</xdr:rowOff>
    </xdr:from>
    <xdr:to>
      <xdr:col>1</xdr:col>
      <xdr:colOff>561975</xdr:colOff>
      <xdr:row>52</xdr:row>
      <xdr:rowOff>114300</xdr:rowOff>
    </xdr:to>
    <xdr:pic>
      <xdr:nvPicPr>
        <xdr:cNvPr id="4102" name="Picture 3">
          <a:extLst>
            <a:ext uri="{FF2B5EF4-FFF2-40B4-BE49-F238E27FC236}">
              <a16:creationId xmlns:a16="http://schemas.microsoft.com/office/drawing/2014/main" id="{02FB51DB-1092-4856-939B-EDB09648AC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7515225"/>
          <a:ext cx="1362075"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4"/>
  <sheetViews>
    <sheetView tabSelected="1" topLeftCell="A67" workbookViewId="0">
      <selection activeCell="A92" sqref="A92:L92"/>
    </sheetView>
  </sheetViews>
  <sheetFormatPr defaultRowHeight="12.75" x14ac:dyDescent="0.2"/>
  <sheetData>
    <row r="1" spans="1:13" ht="20.25" x14ac:dyDescent="0.3">
      <c r="A1" s="370" t="s">
        <v>138</v>
      </c>
      <c r="B1" s="371"/>
      <c r="C1" s="372" t="s">
        <v>167</v>
      </c>
      <c r="D1" s="373"/>
      <c r="E1" s="373"/>
      <c r="F1" s="373"/>
      <c r="G1" s="373"/>
      <c r="H1" s="373"/>
      <c r="I1" s="373"/>
      <c r="J1" s="373"/>
      <c r="K1" s="370"/>
      <c r="L1" s="374"/>
    </row>
    <row r="2" spans="1:13" ht="20.25" x14ac:dyDescent="0.3">
      <c r="A2" s="375" t="s">
        <v>140</v>
      </c>
      <c r="B2" s="376"/>
      <c r="C2" s="377" t="s">
        <v>72</v>
      </c>
      <c r="D2" s="351"/>
      <c r="E2" s="351"/>
      <c r="F2" s="351"/>
      <c r="G2" s="351"/>
      <c r="H2" s="351"/>
      <c r="I2" s="351"/>
      <c r="J2" s="352"/>
      <c r="K2" s="378" t="s">
        <v>168</v>
      </c>
      <c r="L2" s="379"/>
    </row>
    <row r="3" spans="1:13" ht="21" thickBot="1" x14ac:dyDescent="0.35">
      <c r="A3" s="359"/>
      <c r="B3" s="360"/>
      <c r="C3" s="361" t="s">
        <v>169</v>
      </c>
      <c r="D3" s="362"/>
      <c r="E3" s="362"/>
      <c r="F3" s="362"/>
      <c r="G3" s="362"/>
      <c r="H3" s="362"/>
      <c r="I3" s="362"/>
      <c r="J3" s="362"/>
      <c r="K3" s="359"/>
      <c r="L3" s="363"/>
    </row>
    <row r="4" spans="1:13" ht="15.75" x14ac:dyDescent="0.25">
      <c r="A4" s="344"/>
      <c r="B4" s="345"/>
      <c r="C4" s="345"/>
      <c r="D4" s="345"/>
      <c r="E4" s="345"/>
      <c r="F4" s="345"/>
      <c r="G4" s="345"/>
      <c r="H4" s="345"/>
      <c r="I4" s="345"/>
      <c r="J4" s="345"/>
      <c r="K4" s="345"/>
      <c r="L4" s="346"/>
      <c r="M4" s="347"/>
    </row>
    <row r="5" spans="1:13" ht="20.25" x14ac:dyDescent="0.3">
      <c r="A5" s="350" t="s">
        <v>170</v>
      </c>
      <c r="B5" s="351"/>
      <c r="C5" s="351"/>
      <c r="D5" s="351"/>
      <c r="E5" s="351"/>
      <c r="F5" s="351"/>
      <c r="G5" s="351"/>
      <c r="H5" s="351"/>
      <c r="I5" s="351"/>
      <c r="J5" s="351"/>
      <c r="K5" s="351"/>
      <c r="L5" s="352"/>
    </row>
    <row r="6" spans="1:13" s="347" customFormat="1" ht="15.75" x14ac:dyDescent="0.25">
      <c r="A6" s="344" t="s">
        <v>227</v>
      </c>
      <c r="B6" s="345"/>
      <c r="C6" s="345"/>
      <c r="D6" s="345"/>
      <c r="E6" s="345"/>
      <c r="F6" s="345"/>
      <c r="G6" s="345"/>
      <c r="H6" s="345"/>
      <c r="I6" s="345"/>
      <c r="J6" s="345"/>
      <c r="K6" s="345"/>
      <c r="L6" s="346"/>
    </row>
    <row r="7" spans="1:13" s="347" customFormat="1" ht="15.75" x14ac:dyDescent="0.25">
      <c r="A7" s="344"/>
      <c r="B7" s="345"/>
      <c r="C7" s="345"/>
      <c r="D7" s="345"/>
      <c r="E7" s="345"/>
      <c r="F7" s="345"/>
      <c r="G7" s="345"/>
      <c r="H7" s="345"/>
      <c r="I7" s="345"/>
      <c r="J7" s="345"/>
      <c r="K7" s="345"/>
      <c r="L7" s="346"/>
    </row>
    <row r="8" spans="1:13" s="347" customFormat="1" ht="15.75" x14ac:dyDescent="0.25">
      <c r="A8" s="344" t="s">
        <v>171</v>
      </c>
      <c r="B8" s="345"/>
      <c r="C8" s="345"/>
      <c r="D8" s="345"/>
      <c r="E8" s="345"/>
      <c r="F8" s="345"/>
      <c r="G8" s="345"/>
      <c r="H8" s="345"/>
      <c r="I8" s="345"/>
      <c r="J8" s="345"/>
      <c r="K8" s="345"/>
      <c r="L8" s="346"/>
    </row>
    <row r="9" spans="1:13" s="347" customFormat="1" ht="15.75" x14ac:dyDescent="0.25">
      <c r="A9" s="344"/>
      <c r="B9" s="348" t="s">
        <v>173</v>
      </c>
      <c r="C9" s="345" t="s">
        <v>174</v>
      </c>
      <c r="D9" s="345"/>
      <c r="E9" s="345"/>
      <c r="F9" s="345"/>
      <c r="G9" s="345"/>
      <c r="H9" s="345"/>
      <c r="I9" s="345"/>
      <c r="J9" s="345"/>
      <c r="K9" s="345"/>
      <c r="L9" s="346"/>
    </row>
    <row r="10" spans="1:13" s="347" customFormat="1" ht="15.75" x14ac:dyDescent="0.25">
      <c r="A10" s="344"/>
      <c r="B10" s="348" t="s">
        <v>172</v>
      </c>
      <c r="C10" s="345" t="s">
        <v>228</v>
      </c>
      <c r="D10" s="345"/>
      <c r="E10" s="345"/>
      <c r="F10" s="345"/>
      <c r="G10" s="345"/>
      <c r="H10" s="345"/>
      <c r="I10" s="345"/>
      <c r="J10" s="345"/>
      <c r="K10" s="345"/>
      <c r="L10" s="346"/>
    </row>
    <row r="11" spans="1:13" s="347" customFormat="1" ht="15.75" x14ac:dyDescent="0.25">
      <c r="A11" s="344"/>
      <c r="B11" s="348" t="s">
        <v>175</v>
      </c>
      <c r="C11" s="345" t="s">
        <v>176</v>
      </c>
      <c r="D11" s="345"/>
      <c r="E11" s="345"/>
      <c r="F11" s="345"/>
      <c r="G11" s="345"/>
      <c r="H11" s="345"/>
      <c r="I11" s="345"/>
      <c r="J11" s="345"/>
      <c r="K11" s="345"/>
      <c r="L11" s="346"/>
    </row>
    <row r="12" spans="1:13" s="347" customFormat="1" ht="15.75" x14ac:dyDescent="0.25">
      <c r="A12" s="344"/>
      <c r="B12" s="348" t="s">
        <v>177</v>
      </c>
      <c r="C12" s="345" t="s">
        <v>37</v>
      </c>
      <c r="D12" s="345"/>
      <c r="E12" s="345"/>
      <c r="F12" s="345"/>
      <c r="G12" s="345"/>
      <c r="H12" s="345"/>
      <c r="I12" s="345"/>
      <c r="J12" s="345"/>
      <c r="K12" s="345"/>
      <c r="L12" s="346"/>
    </row>
    <row r="13" spans="1:13" s="347" customFormat="1" ht="15.75" x14ac:dyDescent="0.25">
      <c r="A13" s="344"/>
      <c r="B13" s="345"/>
      <c r="C13" s="345"/>
      <c r="D13" s="345"/>
      <c r="E13" s="345"/>
      <c r="F13" s="345"/>
      <c r="G13" s="345"/>
      <c r="H13" s="345"/>
      <c r="I13" s="345"/>
      <c r="J13" s="345"/>
      <c r="K13" s="345"/>
      <c r="L13" s="346"/>
    </row>
    <row r="14" spans="1:13" s="347" customFormat="1" ht="15.75" customHeight="1" x14ac:dyDescent="0.25">
      <c r="A14" s="367" t="s">
        <v>179</v>
      </c>
      <c r="B14" s="368"/>
      <c r="C14" s="368"/>
      <c r="D14" s="368"/>
      <c r="E14" s="368"/>
      <c r="F14" s="368"/>
      <c r="G14" s="368"/>
      <c r="H14" s="368"/>
      <c r="I14" s="368"/>
      <c r="J14" s="368"/>
      <c r="K14" s="368"/>
      <c r="L14" s="369"/>
    </row>
    <row r="15" spans="1:13" s="347" customFormat="1" ht="15.75" x14ac:dyDescent="0.25">
      <c r="A15" s="367"/>
      <c r="B15" s="368"/>
      <c r="C15" s="368"/>
      <c r="D15" s="368"/>
      <c r="E15" s="368"/>
      <c r="F15" s="368"/>
      <c r="G15" s="368"/>
      <c r="H15" s="368"/>
      <c r="I15" s="368"/>
      <c r="J15" s="368"/>
      <c r="K15" s="368"/>
      <c r="L15" s="369"/>
    </row>
    <row r="16" spans="1:13" s="347" customFormat="1" ht="15.75" x14ac:dyDescent="0.25">
      <c r="A16" s="356" t="s">
        <v>180</v>
      </c>
      <c r="B16" s="357"/>
      <c r="C16" s="357"/>
      <c r="D16" s="357"/>
      <c r="E16" s="357"/>
      <c r="F16" s="357"/>
      <c r="G16" s="357"/>
      <c r="H16" s="357"/>
      <c r="I16" s="357"/>
      <c r="J16" s="357"/>
      <c r="K16" s="357"/>
      <c r="L16" s="358"/>
    </row>
    <row r="17" spans="1:12" s="347" customFormat="1" ht="15.75" x14ac:dyDescent="0.25">
      <c r="A17" s="356"/>
      <c r="B17" s="357"/>
      <c r="C17" s="357"/>
      <c r="D17" s="357"/>
      <c r="E17" s="357"/>
      <c r="F17" s="357"/>
      <c r="G17" s="357"/>
      <c r="H17" s="357"/>
      <c r="I17" s="357"/>
      <c r="J17" s="357"/>
      <c r="K17" s="357"/>
      <c r="L17" s="358"/>
    </row>
    <row r="18" spans="1:12" s="347" customFormat="1" ht="15.75" x14ac:dyDescent="0.25">
      <c r="A18" s="353" t="s">
        <v>178</v>
      </c>
      <c r="B18" s="354"/>
      <c r="C18" s="354"/>
      <c r="D18" s="354"/>
      <c r="E18" s="354"/>
      <c r="F18" s="354"/>
      <c r="G18" s="354"/>
      <c r="H18" s="354"/>
      <c r="I18" s="354"/>
      <c r="J18" s="354"/>
      <c r="K18" s="354"/>
      <c r="L18" s="355"/>
    </row>
    <row r="19" spans="1:12" s="347" customFormat="1" ht="15.75" x14ac:dyDescent="0.25">
      <c r="A19" s="353"/>
      <c r="B19" s="354"/>
      <c r="C19" s="354"/>
      <c r="D19" s="354"/>
      <c r="E19" s="354"/>
      <c r="F19" s="354"/>
      <c r="G19" s="354"/>
      <c r="H19" s="354"/>
      <c r="I19" s="354"/>
      <c r="J19" s="354"/>
      <c r="K19" s="354"/>
      <c r="L19" s="355"/>
    </row>
    <row r="20" spans="1:12" s="347" customFormat="1" ht="15.75" x14ac:dyDescent="0.25">
      <c r="A20" s="344"/>
      <c r="B20" s="345"/>
      <c r="C20" s="345"/>
      <c r="D20" s="345"/>
      <c r="E20" s="345"/>
      <c r="F20" s="345"/>
      <c r="G20" s="345"/>
      <c r="H20" s="345"/>
      <c r="I20" s="345"/>
      <c r="J20" s="345"/>
      <c r="K20" s="345"/>
      <c r="L20" s="346"/>
    </row>
    <row r="21" spans="1:12" s="347" customFormat="1" ht="20.25" x14ac:dyDescent="0.3">
      <c r="A21" s="350" t="s">
        <v>220</v>
      </c>
      <c r="B21" s="351"/>
      <c r="C21" s="351"/>
      <c r="D21" s="351"/>
      <c r="E21" s="351"/>
      <c r="F21" s="351"/>
      <c r="G21" s="351"/>
      <c r="H21" s="351"/>
      <c r="I21" s="351"/>
      <c r="J21" s="351"/>
      <c r="K21" s="351"/>
      <c r="L21" s="352"/>
    </row>
    <row r="22" spans="1:12" s="347" customFormat="1" ht="15.75" x14ac:dyDescent="0.25">
      <c r="A22" s="344"/>
      <c r="B22" s="345"/>
      <c r="C22" s="345"/>
      <c r="D22" s="345"/>
      <c r="E22" s="345"/>
      <c r="F22" s="345"/>
      <c r="G22" s="345"/>
      <c r="H22" s="345"/>
      <c r="I22" s="345"/>
      <c r="J22" s="345"/>
      <c r="K22" s="345"/>
      <c r="L22" s="346"/>
    </row>
    <row r="23" spans="1:12" s="347" customFormat="1" ht="15.75" x14ac:dyDescent="0.25">
      <c r="A23" s="344" t="s">
        <v>236</v>
      </c>
      <c r="B23" s="345"/>
      <c r="C23" s="345"/>
      <c r="D23" s="345"/>
      <c r="E23" s="345"/>
      <c r="F23" s="345"/>
      <c r="G23" s="345"/>
      <c r="H23" s="345"/>
      <c r="I23" s="345"/>
      <c r="J23" s="345"/>
      <c r="K23" s="345"/>
      <c r="L23" s="346"/>
    </row>
    <row r="24" spans="1:12" s="347" customFormat="1" ht="15.75" x14ac:dyDescent="0.25">
      <c r="A24" s="344"/>
      <c r="B24" s="345"/>
      <c r="C24" s="345"/>
      <c r="D24" s="345"/>
      <c r="E24" s="345"/>
      <c r="F24" s="345"/>
      <c r="G24" s="345"/>
      <c r="H24" s="345"/>
      <c r="I24" s="345"/>
      <c r="J24" s="345"/>
      <c r="K24" s="345"/>
      <c r="L24" s="346"/>
    </row>
    <row r="25" spans="1:12" s="347" customFormat="1" ht="15.75" x14ac:dyDescent="0.25">
      <c r="A25" s="344" t="s">
        <v>181</v>
      </c>
      <c r="B25" s="345"/>
      <c r="C25" s="345"/>
      <c r="D25" s="345"/>
      <c r="E25" s="345"/>
      <c r="F25" s="345"/>
      <c r="G25" s="345"/>
      <c r="H25" s="345"/>
      <c r="I25" s="345"/>
      <c r="J25" s="345"/>
      <c r="K25" s="345"/>
      <c r="L25" s="346"/>
    </row>
    <row r="26" spans="1:12" s="347" customFormat="1" ht="15.75" x14ac:dyDescent="0.25">
      <c r="A26" s="344"/>
      <c r="B26" s="345"/>
      <c r="C26" s="345"/>
      <c r="D26" s="345"/>
      <c r="E26" s="345"/>
      <c r="F26" s="345"/>
      <c r="G26" s="345"/>
      <c r="H26" s="345"/>
      <c r="I26" s="345"/>
      <c r="J26" s="345"/>
      <c r="K26" s="345"/>
      <c r="L26" s="346"/>
    </row>
    <row r="27" spans="1:12" s="347" customFormat="1" ht="15.75" x14ac:dyDescent="0.25">
      <c r="A27" s="344" t="s">
        <v>191</v>
      </c>
      <c r="B27" s="345"/>
      <c r="C27" s="345"/>
      <c r="D27" s="345"/>
      <c r="E27" s="345"/>
      <c r="F27" s="345"/>
      <c r="G27" s="345"/>
      <c r="H27" s="345"/>
      <c r="I27" s="345"/>
      <c r="J27" s="345"/>
      <c r="K27" s="345"/>
      <c r="L27" s="346"/>
    </row>
    <row r="28" spans="1:12" s="347" customFormat="1" ht="15.75" x14ac:dyDescent="0.25">
      <c r="A28" s="344"/>
      <c r="B28" s="345" t="s">
        <v>182</v>
      </c>
      <c r="C28" s="345"/>
      <c r="D28" s="345"/>
      <c r="E28" s="345"/>
      <c r="F28" s="345"/>
      <c r="G28" s="345"/>
      <c r="H28" s="345"/>
      <c r="I28" s="345"/>
      <c r="J28" s="345"/>
      <c r="K28" s="345"/>
      <c r="L28" s="346"/>
    </row>
    <row r="29" spans="1:12" s="347" customFormat="1" ht="15.75" x14ac:dyDescent="0.25">
      <c r="A29" s="344"/>
      <c r="B29" s="345" t="s">
        <v>183</v>
      </c>
      <c r="C29" s="345"/>
      <c r="D29" s="345"/>
      <c r="E29" s="345"/>
      <c r="F29" s="345"/>
      <c r="G29" s="345"/>
      <c r="H29" s="345"/>
      <c r="I29" s="345"/>
      <c r="J29" s="345"/>
      <c r="K29" s="345"/>
      <c r="L29" s="346"/>
    </row>
    <row r="30" spans="1:12" s="347" customFormat="1" ht="15.75" x14ac:dyDescent="0.25">
      <c r="A30" s="344"/>
      <c r="B30" s="345" t="s">
        <v>184</v>
      </c>
      <c r="C30" s="345"/>
      <c r="D30" s="345"/>
      <c r="E30" s="345"/>
      <c r="F30" s="345"/>
      <c r="G30" s="345"/>
      <c r="H30" s="345"/>
      <c r="I30" s="345"/>
      <c r="J30" s="345"/>
      <c r="K30" s="345"/>
      <c r="L30" s="346"/>
    </row>
    <row r="31" spans="1:12" s="347" customFormat="1" ht="15.75" x14ac:dyDescent="0.25">
      <c r="A31" s="344"/>
      <c r="B31" s="345" t="s">
        <v>185</v>
      </c>
      <c r="C31" s="345"/>
      <c r="D31" s="345"/>
      <c r="E31" s="345"/>
      <c r="F31" s="345"/>
      <c r="G31" s="345"/>
      <c r="H31" s="345"/>
      <c r="I31" s="345"/>
      <c r="J31" s="345"/>
      <c r="K31" s="345"/>
      <c r="L31" s="346"/>
    </row>
    <row r="32" spans="1:12" s="347" customFormat="1" ht="15.75" x14ac:dyDescent="0.25">
      <c r="A32" s="344"/>
      <c r="B32" s="345"/>
      <c r="C32" s="345"/>
      <c r="D32" s="345"/>
      <c r="E32" s="345"/>
      <c r="F32" s="345"/>
      <c r="G32" s="345"/>
      <c r="H32" s="345"/>
      <c r="I32" s="345"/>
      <c r="J32" s="345"/>
      <c r="K32" s="345"/>
      <c r="L32" s="346"/>
    </row>
    <row r="33" spans="1:12" ht="15.75" x14ac:dyDescent="0.25">
      <c r="A33" s="344" t="s">
        <v>192</v>
      </c>
      <c r="B33" s="345"/>
      <c r="C33" s="345"/>
      <c r="D33" s="1"/>
      <c r="E33" s="1"/>
      <c r="F33" s="1"/>
      <c r="G33" s="1"/>
      <c r="H33" s="1"/>
      <c r="I33" s="1"/>
      <c r="J33" s="1"/>
      <c r="K33" s="1"/>
      <c r="L33" s="6"/>
    </row>
    <row r="34" spans="1:12" ht="15.75" x14ac:dyDescent="0.25">
      <c r="A34" s="344"/>
      <c r="B34" s="345" t="s">
        <v>186</v>
      </c>
      <c r="C34" s="345"/>
      <c r="D34" s="1"/>
      <c r="E34" s="1"/>
      <c r="F34" s="1"/>
      <c r="G34" s="1"/>
      <c r="H34" s="1"/>
      <c r="I34" s="1"/>
      <c r="J34" s="1"/>
      <c r="K34" s="1"/>
      <c r="L34" s="6"/>
    </row>
    <row r="35" spans="1:12" ht="15.75" x14ac:dyDescent="0.25">
      <c r="A35" s="344"/>
      <c r="B35" s="345" t="s">
        <v>187</v>
      </c>
      <c r="C35" s="345"/>
      <c r="D35" s="1"/>
      <c r="E35" s="1"/>
      <c r="F35" s="1"/>
      <c r="G35" s="1"/>
      <c r="H35" s="1"/>
      <c r="I35" s="1"/>
      <c r="J35" s="1"/>
      <c r="K35" s="1"/>
      <c r="L35" s="6"/>
    </row>
    <row r="36" spans="1:12" ht="15.75" x14ac:dyDescent="0.25">
      <c r="A36" s="344"/>
      <c r="B36" s="345" t="s">
        <v>188</v>
      </c>
      <c r="C36" s="345"/>
      <c r="D36" s="1"/>
      <c r="E36" s="1"/>
      <c r="F36" s="1"/>
      <c r="G36" s="1"/>
      <c r="H36" s="1"/>
      <c r="I36" s="1"/>
      <c r="J36" s="1"/>
      <c r="K36" s="1"/>
      <c r="L36" s="6"/>
    </row>
    <row r="37" spans="1:12" ht="15.75" x14ac:dyDescent="0.25">
      <c r="A37" s="344"/>
      <c r="B37" s="345" t="s">
        <v>189</v>
      </c>
      <c r="C37" s="345"/>
      <c r="D37" s="1"/>
      <c r="E37" s="1"/>
      <c r="F37" s="1"/>
      <c r="G37" s="1"/>
      <c r="H37" s="1"/>
      <c r="I37" s="1"/>
      <c r="J37" s="1"/>
      <c r="K37" s="1"/>
      <c r="L37" s="6"/>
    </row>
    <row r="38" spans="1:12" ht="15.75" x14ac:dyDescent="0.25">
      <c r="A38" s="344"/>
      <c r="B38" s="345" t="s">
        <v>190</v>
      </c>
      <c r="C38" s="345"/>
      <c r="D38" s="1"/>
      <c r="E38" s="1"/>
      <c r="F38" s="1"/>
      <c r="G38" s="1"/>
      <c r="H38" s="1"/>
      <c r="I38" s="1"/>
      <c r="J38" s="1"/>
      <c r="K38" s="1"/>
      <c r="L38" s="6"/>
    </row>
    <row r="39" spans="1:12" ht="15.75" x14ac:dyDescent="0.25">
      <c r="A39" s="344"/>
      <c r="B39" s="345" t="s">
        <v>185</v>
      </c>
      <c r="C39" s="345"/>
      <c r="D39" s="1"/>
      <c r="E39" s="1"/>
      <c r="F39" s="1"/>
      <c r="G39" s="1"/>
      <c r="H39" s="1"/>
      <c r="I39" s="1"/>
      <c r="J39" s="1"/>
      <c r="K39" s="1"/>
      <c r="L39" s="6"/>
    </row>
    <row r="40" spans="1:12" x14ac:dyDescent="0.2">
      <c r="A40" s="5"/>
      <c r="B40" s="1"/>
      <c r="C40" s="1"/>
      <c r="D40" s="1"/>
      <c r="E40" s="1"/>
      <c r="F40" s="1"/>
      <c r="G40" s="1"/>
      <c r="H40" s="1"/>
      <c r="I40" s="1"/>
      <c r="J40" s="1"/>
      <c r="K40" s="1"/>
      <c r="L40" s="6"/>
    </row>
    <row r="41" spans="1:12" ht="15.75" x14ac:dyDescent="0.25">
      <c r="A41" s="344" t="s">
        <v>195</v>
      </c>
      <c r="B41" s="345"/>
      <c r="C41" s="345"/>
      <c r="D41" s="1"/>
      <c r="E41" s="1"/>
      <c r="F41" s="1"/>
      <c r="G41" s="1"/>
      <c r="H41" s="1"/>
      <c r="I41" s="1"/>
      <c r="J41" s="1"/>
      <c r="K41" s="1"/>
      <c r="L41" s="6"/>
    </row>
    <row r="42" spans="1:12" ht="15.75" x14ac:dyDescent="0.25">
      <c r="A42" s="5"/>
      <c r="B42" s="345" t="s">
        <v>182</v>
      </c>
      <c r="C42" s="345"/>
      <c r="D42" s="1"/>
      <c r="E42" s="1"/>
      <c r="F42" s="1"/>
      <c r="G42" s="1"/>
      <c r="H42" s="1"/>
      <c r="I42" s="1"/>
      <c r="J42" s="1"/>
      <c r="K42" s="1"/>
      <c r="L42" s="6"/>
    </row>
    <row r="43" spans="1:12" ht="15.75" x14ac:dyDescent="0.25">
      <c r="A43" s="5"/>
      <c r="B43" s="345" t="s">
        <v>193</v>
      </c>
      <c r="C43" s="345"/>
      <c r="D43" s="1"/>
      <c r="E43" s="1"/>
      <c r="F43" s="1"/>
      <c r="G43" s="1"/>
      <c r="H43" s="1"/>
      <c r="I43" s="1"/>
      <c r="J43" s="1"/>
      <c r="K43" s="1"/>
      <c r="L43" s="6"/>
    </row>
    <row r="44" spans="1:12" ht="15.75" x14ac:dyDescent="0.25">
      <c r="A44" s="5"/>
      <c r="B44" s="345" t="s">
        <v>194</v>
      </c>
      <c r="C44" s="345"/>
      <c r="D44" s="1"/>
      <c r="E44" s="1"/>
      <c r="F44" s="1"/>
      <c r="G44" s="1"/>
      <c r="H44" s="1"/>
      <c r="I44" s="1"/>
      <c r="J44" s="1"/>
      <c r="K44" s="1"/>
      <c r="L44" s="6"/>
    </row>
    <row r="45" spans="1:12" ht="15.75" x14ac:dyDescent="0.25">
      <c r="A45" s="5"/>
      <c r="B45" s="345" t="s">
        <v>185</v>
      </c>
      <c r="C45" s="345"/>
      <c r="D45" s="1"/>
      <c r="E45" s="1"/>
      <c r="F45" s="1"/>
      <c r="G45" s="1"/>
      <c r="H45" s="1"/>
      <c r="I45" s="1"/>
      <c r="J45" s="1"/>
      <c r="K45" s="1"/>
      <c r="L45" s="6"/>
    </row>
    <row r="46" spans="1:12" ht="15.75" x14ac:dyDescent="0.25">
      <c r="A46" s="344"/>
      <c r="B46" s="345"/>
      <c r="C46" s="345"/>
      <c r="D46" s="1"/>
      <c r="E46" s="1"/>
      <c r="F46" s="1"/>
      <c r="G46" s="1"/>
      <c r="H46" s="1"/>
      <c r="I46" s="1"/>
      <c r="J46" s="1"/>
      <c r="K46" s="1"/>
      <c r="L46" s="6"/>
    </row>
    <row r="47" spans="1:12" ht="15.75" customHeight="1" x14ac:dyDescent="0.2">
      <c r="A47" s="364" t="s">
        <v>229</v>
      </c>
      <c r="B47" s="365"/>
      <c r="C47" s="365"/>
      <c r="D47" s="365"/>
      <c r="E47" s="365"/>
      <c r="F47" s="365"/>
      <c r="G47" s="365"/>
      <c r="H47" s="365"/>
      <c r="I47" s="365"/>
      <c r="J47" s="365"/>
      <c r="K47" s="365"/>
      <c r="L47" s="366"/>
    </row>
    <row r="48" spans="1:12" ht="15.75" customHeight="1" x14ac:dyDescent="0.2">
      <c r="A48" s="364"/>
      <c r="B48" s="365"/>
      <c r="C48" s="365"/>
      <c r="D48" s="365"/>
      <c r="E48" s="365"/>
      <c r="F48" s="365"/>
      <c r="G48" s="365"/>
      <c r="H48" s="365"/>
      <c r="I48" s="365"/>
      <c r="J48" s="365"/>
      <c r="K48" s="365"/>
      <c r="L48" s="366"/>
    </row>
    <row r="49" spans="1:12" ht="15.75" x14ac:dyDescent="0.25">
      <c r="A49" s="344"/>
      <c r="B49" s="345"/>
      <c r="C49" s="345"/>
      <c r="D49" s="1"/>
      <c r="E49" s="1"/>
      <c r="F49" s="1"/>
      <c r="G49" s="1"/>
      <c r="H49" s="1"/>
      <c r="I49" s="1"/>
      <c r="J49" s="1"/>
      <c r="K49" s="1"/>
      <c r="L49" s="6"/>
    </row>
    <row r="50" spans="1:12" ht="15.75" x14ac:dyDescent="0.25">
      <c r="A50" s="344" t="s">
        <v>196</v>
      </c>
      <c r="B50" s="345" t="s">
        <v>197</v>
      </c>
      <c r="C50" s="345"/>
      <c r="D50" s="1"/>
      <c r="E50" s="1"/>
      <c r="F50" s="1"/>
      <c r="G50" s="1"/>
      <c r="H50" s="1"/>
      <c r="I50" s="1"/>
      <c r="J50" s="1"/>
      <c r="K50" s="1"/>
      <c r="L50" s="6"/>
    </row>
    <row r="51" spans="1:12" ht="15.75" x14ac:dyDescent="0.25">
      <c r="A51" s="349" t="s">
        <v>21</v>
      </c>
      <c r="B51" s="345" t="s">
        <v>198</v>
      </c>
      <c r="C51" s="345"/>
      <c r="D51" s="1"/>
      <c r="E51" s="1"/>
      <c r="F51" s="1"/>
      <c r="G51" s="1"/>
      <c r="H51" s="1"/>
      <c r="I51" s="1"/>
      <c r="J51" s="1"/>
      <c r="K51" s="1"/>
      <c r="L51" s="6"/>
    </row>
    <row r="52" spans="1:12" ht="15.75" x14ac:dyDescent="0.25">
      <c r="A52" s="349" t="s">
        <v>22</v>
      </c>
      <c r="B52" s="345" t="s">
        <v>81</v>
      </c>
      <c r="C52" s="345"/>
      <c r="D52" s="1"/>
      <c r="E52" s="1"/>
      <c r="F52" s="1"/>
      <c r="G52" s="1"/>
      <c r="H52" s="1"/>
      <c r="I52" s="1"/>
      <c r="J52" s="1"/>
      <c r="K52" s="1"/>
      <c r="L52" s="6"/>
    </row>
    <row r="53" spans="1:12" ht="15.75" x14ac:dyDescent="0.25">
      <c r="A53" s="349" t="s">
        <v>23</v>
      </c>
      <c r="B53" s="345" t="s">
        <v>199</v>
      </c>
      <c r="C53" s="345"/>
      <c r="D53" s="1"/>
      <c r="E53" s="1"/>
      <c r="F53" s="1"/>
      <c r="G53" s="1"/>
      <c r="H53" s="1"/>
      <c r="I53" s="1"/>
      <c r="J53" s="1"/>
      <c r="K53" s="1"/>
      <c r="L53" s="6"/>
    </row>
    <row r="54" spans="1:12" ht="15.75" x14ac:dyDescent="0.25">
      <c r="A54" s="349" t="s">
        <v>24</v>
      </c>
      <c r="B54" s="345" t="s">
        <v>200</v>
      </c>
      <c r="C54" s="345"/>
      <c r="D54" s="1"/>
      <c r="E54" s="1"/>
      <c r="F54" s="1"/>
      <c r="G54" s="1"/>
      <c r="H54" s="1"/>
      <c r="I54" s="1"/>
      <c r="J54" s="1"/>
      <c r="K54" s="1"/>
      <c r="L54" s="6"/>
    </row>
    <row r="55" spans="1:12" ht="15.75" x14ac:dyDescent="0.25">
      <c r="A55" s="349" t="s">
        <v>25</v>
      </c>
      <c r="B55" s="345" t="s">
        <v>45</v>
      </c>
      <c r="C55" s="345"/>
      <c r="D55" s="1"/>
      <c r="E55" s="1"/>
      <c r="F55" s="1"/>
      <c r="G55" s="1"/>
      <c r="H55" s="1"/>
      <c r="I55" s="1"/>
      <c r="J55" s="1"/>
      <c r="K55" s="1"/>
      <c r="L55" s="6"/>
    </row>
    <row r="56" spans="1:12" ht="15.75" x14ac:dyDescent="0.25">
      <c r="A56" s="349" t="s">
        <v>73</v>
      </c>
      <c r="B56" s="345" t="s">
        <v>230</v>
      </c>
      <c r="C56" s="345"/>
      <c r="D56" s="1"/>
      <c r="E56" s="1"/>
      <c r="F56" s="1"/>
      <c r="G56" s="1"/>
      <c r="H56" s="1"/>
      <c r="I56" s="1"/>
      <c r="J56" s="1"/>
      <c r="K56" s="1"/>
      <c r="L56" s="6"/>
    </row>
    <row r="57" spans="1:12" ht="15.75" x14ac:dyDescent="0.25">
      <c r="A57" s="349" t="s">
        <v>26</v>
      </c>
      <c r="B57" s="345" t="s">
        <v>201</v>
      </c>
      <c r="C57" s="345"/>
      <c r="D57" s="1"/>
      <c r="E57" s="1"/>
      <c r="F57" s="1"/>
      <c r="G57" s="1"/>
      <c r="H57" s="1"/>
      <c r="I57" s="1"/>
      <c r="J57" s="1"/>
      <c r="K57" s="1"/>
      <c r="L57" s="6"/>
    </row>
    <row r="58" spans="1:12" ht="15.75" x14ac:dyDescent="0.25">
      <c r="A58" s="349" t="s">
        <v>74</v>
      </c>
      <c r="B58" s="345" t="s">
        <v>202</v>
      </c>
      <c r="C58" s="345"/>
      <c r="D58" s="1"/>
      <c r="E58" s="1"/>
      <c r="F58" s="1"/>
      <c r="G58" s="1"/>
      <c r="H58" s="1"/>
      <c r="I58" s="1"/>
      <c r="J58" s="1"/>
      <c r="K58" s="1"/>
      <c r="L58" s="6"/>
    </row>
    <row r="59" spans="1:12" ht="15.75" x14ac:dyDescent="0.25">
      <c r="A59" s="349" t="s">
        <v>27</v>
      </c>
      <c r="B59" s="345" t="s">
        <v>203</v>
      </c>
      <c r="C59" s="345"/>
      <c r="D59" s="1"/>
      <c r="E59" s="1"/>
      <c r="F59" s="1"/>
      <c r="G59" s="1"/>
      <c r="H59" s="1"/>
      <c r="I59" s="1"/>
      <c r="J59" s="1"/>
      <c r="K59" s="1"/>
      <c r="L59" s="6"/>
    </row>
    <row r="60" spans="1:12" ht="15.75" x14ac:dyDescent="0.25">
      <c r="A60" s="349" t="s">
        <v>28</v>
      </c>
      <c r="B60" s="345" t="s">
        <v>231</v>
      </c>
      <c r="C60" s="345"/>
      <c r="D60" s="1"/>
      <c r="E60" s="1"/>
      <c r="F60" s="1"/>
      <c r="G60" s="1"/>
      <c r="H60" s="1"/>
      <c r="I60" s="1"/>
      <c r="J60" s="1"/>
      <c r="K60" s="1"/>
      <c r="L60" s="6"/>
    </row>
    <row r="61" spans="1:12" ht="15.75" x14ac:dyDescent="0.25">
      <c r="A61" s="349" t="s">
        <v>29</v>
      </c>
      <c r="B61" s="345" t="s">
        <v>209</v>
      </c>
      <c r="C61" s="345"/>
      <c r="D61" s="1"/>
      <c r="E61" s="1"/>
      <c r="F61" s="1"/>
      <c r="G61" s="1"/>
      <c r="H61" s="1"/>
      <c r="I61" s="1"/>
      <c r="J61" s="1"/>
      <c r="K61" s="1"/>
      <c r="L61" s="6"/>
    </row>
    <row r="62" spans="1:12" ht="15.75" x14ac:dyDescent="0.25">
      <c r="A62" s="349"/>
      <c r="B62" s="345"/>
      <c r="C62" s="345" t="s">
        <v>204</v>
      </c>
      <c r="D62" s="1"/>
      <c r="E62" s="1"/>
      <c r="F62" s="1"/>
      <c r="G62" s="1"/>
      <c r="H62" s="1"/>
      <c r="I62" s="1"/>
      <c r="J62" s="1"/>
      <c r="K62" s="1"/>
      <c r="L62" s="6"/>
    </row>
    <row r="63" spans="1:12" ht="15.75" x14ac:dyDescent="0.25">
      <c r="A63" s="349"/>
      <c r="B63" s="345"/>
      <c r="C63" s="345" t="s">
        <v>205</v>
      </c>
      <c r="D63" s="1"/>
      <c r="E63" s="1"/>
      <c r="F63" s="1"/>
      <c r="G63" s="1"/>
      <c r="H63" s="1"/>
      <c r="I63" s="1"/>
      <c r="J63" s="1"/>
      <c r="K63" s="1"/>
      <c r="L63" s="6"/>
    </row>
    <row r="64" spans="1:12" ht="15.75" x14ac:dyDescent="0.25">
      <c r="A64" s="349"/>
      <c r="B64" s="345"/>
      <c r="C64" s="345" t="s">
        <v>206</v>
      </c>
      <c r="D64" s="1"/>
      <c r="E64" s="1"/>
      <c r="F64" s="1"/>
      <c r="G64" s="1"/>
      <c r="H64" s="1"/>
      <c r="I64" s="1"/>
      <c r="J64" s="1"/>
      <c r="K64" s="1"/>
      <c r="L64" s="6"/>
    </row>
    <row r="65" spans="1:12" ht="15.75" x14ac:dyDescent="0.25">
      <c r="A65" s="349"/>
      <c r="B65" s="345"/>
      <c r="C65" s="345" t="s">
        <v>207</v>
      </c>
      <c r="D65" s="1"/>
      <c r="E65" s="1"/>
      <c r="F65" s="1"/>
      <c r="G65" s="1"/>
      <c r="H65" s="1"/>
      <c r="I65" s="1"/>
      <c r="J65" s="1"/>
      <c r="K65" s="1"/>
      <c r="L65" s="6"/>
    </row>
    <row r="66" spans="1:12" ht="15.75" x14ac:dyDescent="0.25">
      <c r="A66" s="349"/>
      <c r="B66" s="345"/>
      <c r="C66" s="345" t="s">
        <v>208</v>
      </c>
      <c r="D66" s="1"/>
      <c r="E66" s="1"/>
      <c r="F66" s="1"/>
      <c r="G66" s="1"/>
      <c r="H66" s="1"/>
      <c r="I66" s="1"/>
      <c r="J66" s="1"/>
      <c r="K66" s="1"/>
      <c r="L66" s="6"/>
    </row>
    <row r="67" spans="1:12" ht="15.75" x14ac:dyDescent="0.25">
      <c r="A67" s="349" t="s">
        <v>30</v>
      </c>
      <c r="B67" s="345" t="s">
        <v>232</v>
      </c>
      <c r="C67" s="345"/>
      <c r="D67" s="1"/>
      <c r="E67" s="1"/>
      <c r="F67" s="1"/>
      <c r="G67" s="1"/>
      <c r="H67" s="1"/>
      <c r="I67" s="1"/>
      <c r="J67" s="1"/>
      <c r="K67" s="1"/>
      <c r="L67" s="6"/>
    </row>
    <row r="68" spans="1:12" ht="15.75" x14ac:dyDescent="0.25">
      <c r="A68" s="349" t="s">
        <v>53</v>
      </c>
      <c r="B68" s="345" t="s">
        <v>233</v>
      </c>
      <c r="C68" s="345"/>
      <c r="D68" s="1"/>
      <c r="E68" s="1"/>
      <c r="F68" s="1"/>
      <c r="G68" s="1"/>
      <c r="H68" s="1"/>
      <c r="I68" s="1"/>
      <c r="J68" s="1"/>
      <c r="K68" s="1"/>
      <c r="L68" s="6"/>
    </row>
    <row r="69" spans="1:12" ht="15.75" x14ac:dyDescent="0.25">
      <c r="A69" s="349" t="s">
        <v>55</v>
      </c>
      <c r="B69" s="345" t="s">
        <v>210</v>
      </c>
      <c r="C69" s="345"/>
      <c r="D69" s="1"/>
      <c r="E69" s="1"/>
      <c r="F69" s="1"/>
      <c r="G69" s="1"/>
      <c r="H69" s="1"/>
      <c r="I69" s="1"/>
      <c r="J69" s="1"/>
      <c r="K69" s="1"/>
      <c r="L69" s="6"/>
    </row>
    <row r="70" spans="1:12" ht="15.75" x14ac:dyDescent="0.25">
      <c r="A70" s="349"/>
      <c r="B70" s="345"/>
      <c r="C70" s="345" t="s">
        <v>211</v>
      </c>
      <c r="D70" s="1"/>
      <c r="E70" s="1"/>
      <c r="F70" s="1"/>
      <c r="G70" s="1"/>
      <c r="H70" s="1"/>
      <c r="I70" s="1"/>
      <c r="J70" s="1"/>
      <c r="K70" s="1"/>
      <c r="L70" s="6"/>
    </row>
    <row r="71" spans="1:12" ht="15.75" x14ac:dyDescent="0.25">
      <c r="A71" s="349"/>
      <c r="B71" s="345"/>
      <c r="C71" s="345" t="s">
        <v>212</v>
      </c>
      <c r="D71" s="1"/>
      <c r="E71" s="1"/>
      <c r="F71" s="1"/>
      <c r="G71" s="1"/>
      <c r="H71" s="1"/>
      <c r="I71" s="1"/>
      <c r="J71" s="1"/>
      <c r="K71" s="1"/>
      <c r="L71" s="6"/>
    </row>
    <row r="72" spans="1:12" ht="15.75" x14ac:dyDescent="0.25">
      <c r="A72" s="349"/>
      <c r="B72" s="345"/>
      <c r="C72" s="345" t="s">
        <v>213</v>
      </c>
      <c r="D72" s="1"/>
      <c r="E72" s="1"/>
      <c r="F72" s="1"/>
      <c r="G72" s="1"/>
      <c r="H72" s="1"/>
      <c r="I72" s="1"/>
      <c r="J72" s="1"/>
      <c r="K72" s="1"/>
      <c r="L72" s="6"/>
    </row>
    <row r="73" spans="1:12" ht="15.75" x14ac:dyDescent="0.25">
      <c r="A73" s="349"/>
      <c r="B73" s="345"/>
      <c r="C73" s="345" t="s">
        <v>214</v>
      </c>
      <c r="D73" s="1"/>
      <c r="E73" s="1"/>
      <c r="F73" s="1"/>
      <c r="G73" s="1"/>
      <c r="H73" s="1"/>
      <c r="I73" s="1"/>
      <c r="J73" s="1"/>
      <c r="K73" s="1"/>
      <c r="L73" s="6"/>
    </row>
    <row r="74" spans="1:12" ht="15.75" x14ac:dyDescent="0.25">
      <c r="A74" s="349" t="s">
        <v>75</v>
      </c>
      <c r="B74" s="345" t="s">
        <v>215</v>
      </c>
      <c r="C74" s="345"/>
      <c r="D74" s="1"/>
      <c r="E74" s="1"/>
      <c r="F74" s="1"/>
      <c r="G74" s="1"/>
      <c r="H74" s="1"/>
      <c r="I74" s="1"/>
      <c r="J74" s="1"/>
      <c r="K74" s="1"/>
      <c r="L74" s="6"/>
    </row>
    <row r="75" spans="1:12" ht="15.75" x14ac:dyDescent="0.25">
      <c r="A75" s="349" t="s">
        <v>78</v>
      </c>
      <c r="B75" s="345" t="s">
        <v>234</v>
      </c>
      <c r="C75" s="345"/>
      <c r="D75" s="1"/>
      <c r="E75" s="1"/>
      <c r="F75" s="1"/>
      <c r="G75" s="1"/>
      <c r="H75" s="1"/>
      <c r="I75" s="1"/>
      <c r="J75" s="1"/>
      <c r="K75" s="1"/>
      <c r="L75" s="6"/>
    </row>
    <row r="76" spans="1:12" ht="15.75" x14ac:dyDescent="0.25">
      <c r="A76" s="349" t="s">
        <v>76</v>
      </c>
      <c r="B76" s="345" t="s">
        <v>216</v>
      </c>
      <c r="C76" s="345"/>
      <c r="D76" s="1"/>
      <c r="E76" s="1"/>
      <c r="F76" s="1"/>
      <c r="G76" s="1"/>
      <c r="H76" s="1"/>
      <c r="I76" s="1"/>
      <c r="J76" s="1"/>
      <c r="K76" s="1"/>
      <c r="L76" s="6"/>
    </row>
    <row r="77" spans="1:12" ht="15.75" x14ac:dyDescent="0.25">
      <c r="A77" s="349" t="s">
        <v>77</v>
      </c>
      <c r="B77" s="345" t="s">
        <v>217</v>
      </c>
      <c r="C77" s="345"/>
      <c r="D77" s="1"/>
      <c r="E77" s="1"/>
      <c r="F77" s="1"/>
      <c r="G77" s="1"/>
      <c r="H77" s="1"/>
      <c r="I77" s="1"/>
      <c r="J77" s="1"/>
      <c r="K77" s="1"/>
      <c r="L77" s="6"/>
    </row>
    <row r="78" spans="1:12" ht="15.75" x14ac:dyDescent="0.25">
      <c r="A78" s="349" t="s">
        <v>94</v>
      </c>
      <c r="B78" s="345" t="s">
        <v>218</v>
      </c>
      <c r="C78" s="345"/>
      <c r="D78" s="1"/>
      <c r="E78" s="1"/>
      <c r="F78" s="1"/>
      <c r="G78" s="1"/>
      <c r="H78" s="1"/>
      <c r="I78" s="1"/>
      <c r="J78" s="1"/>
      <c r="K78" s="1"/>
      <c r="L78" s="6"/>
    </row>
    <row r="79" spans="1:12" ht="15.75" x14ac:dyDescent="0.25">
      <c r="A79" s="349" t="s">
        <v>130</v>
      </c>
      <c r="B79" s="345" t="s">
        <v>219</v>
      </c>
      <c r="C79" s="345"/>
      <c r="D79" s="1"/>
      <c r="E79" s="1"/>
      <c r="F79" s="1"/>
      <c r="G79" s="1"/>
      <c r="H79" s="1"/>
      <c r="I79" s="1"/>
      <c r="J79" s="1"/>
      <c r="K79" s="1"/>
      <c r="L79" s="6"/>
    </row>
    <row r="80" spans="1:12" ht="15.75" x14ac:dyDescent="0.25">
      <c r="A80" s="349"/>
      <c r="B80" s="345"/>
      <c r="C80" s="345"/>
      <c r="D80" s="1"/>
      <c r="E80" s="1"/>
      <c r="F80" s="1"/>
      <c r="G80" s="1"/>
      <c r="H80" s="1"/>
      <c r="I80" s="1"/>
      <c r="J80" s="1"/>
      <c r="K80" s="1"/>
      <c r="L80" s="6"/>
    </row>
    <row r="81" spans="1:12" ht="15.75" x14ac:dyDescent="0.25">
      <c r="A81" s="349"/>
      <c r="B81" s="345"/>
      <c r="C81" s="345"/>
      <c r="D81" s="1"/>
      <c r="E81" s="1"/>
      <c r="F81" s="1"/>
      <c r="G81" s="1"/>
      <c r="H81" s="1"/>
      <c r="I81" s="1"/>
      <c r="J81" s="1"/>
      <c r="K81" s="1"/>
      <c r="L81" s="6"/>
    </row>
    <row r="82" spans="1:12" ht="20.25" x14ac:dyDescent="0.3">
      <c r="A82" s="350" t="s">
        <v>221</v>
      </c>
      <c r="B82" s="351"/>
      <c r="C82" s="351"/>
      <c r="D82" s="351"/>
      <c r="E82" s="351"/>
      <c r="F82" s="351"/>
      <c r="G82" s="351"/>
      <c r="H82" s="351"/>
      <c r="I82" s="351"/>
      <c r="J82" s="351"/>
      <c r="K82" s="351"/>
      <c r="L82" s="352"/>
    </row>
    <row r="83" spans="1:12" ht="15.75" x14ac:dyDescent="0.25">
      <c r="A83" s="349"/>
      <c r="B83" s="345"/>
      <c r="C83" s="345"/>
      <c r="D83" s="1"/>
      <c r="E83" s="1"/>
      <c r="F83" s="1"/>
      <c r="G83" s="1"/>
      <c r="H83" s="1"/>
      <c r="I83" s="1"/>
      <c r="J83" s="1"/>
      <c r="K83" s="1"/>
      <c r="L83" s="6"/>
    </row>
    <row r="84" spans="1:12" ht="15.75" x14ac:dyDescent="0.25">
      <c r="A84" s="349" t="s">
        <v>222</v>
      </c>
      <c r="B84" s="345" t="s">
        <v>197</v>
      </c>
      <c r="C84" s="345"/>
      <c r="D84" s="1"/>
      <c r="E84" s="1"/>
      <c r="F84" s="1"/>
      <c r="G84" s="1"/>
      <c r="H84" s="1"/>
      <c r="I84" s="1"/>
      <c r="J84" s="1"/>
      <c r="K84" s="1"/>
      <c r="L84" s="6"/>
    </row>
    <row r="85" spans="1:12" ht="15.75" x14ac:dyDescent="0.25">
      <c r="A85" s="349">
        <v>8</v>
      </c>
      <c r="B85" s="345" t="s">
        <v>223</v>
      </c>
      <c r="C85" s="345"/>
      <c r="D85" s="1"/>
      <c r="E85" s="1"/>
      <c r="F85" s="1"/>
      <c r="G85" s="1"/>
      <c r="H85" s="1"/>
      <c r="I85" s="1"/>
      <c r="J85" s="1"/>
      <c r="K85" s="1"/>
      <c r="L85" s="6"/>
    </row>
    <row r="86" spans="1:12" ht="15.75" x14ac:dyDescent="0.25">
      <c r="A86" s="349">
        <v>9</v>
      </c>
      <c r="B86" s="345" t="s">
        <v>224</v>
      </c>
      <c r="C86" s="345"/>
      <c r="D86" s="1"/>
      <c r="E86" s="1"/>
      <c r="F86" s="1"/>
      <c r="G86" s="1"/>
      <c r="H86" s="1"/>
      <c r="I86" s="1"/>
      <c r="J86" s="1"/>
      <c r="K86" s="1"/>
      <c r="L86" s="6"/>
    </row>
    <row r="87" spans="1:12" ht="15.75" x14ac:dyDescent="0.25">
      <c r="A87" s="349">
        <v>10</v>
      </c>
      <c r="B87" s="345" t="s">
        <v>235</v>
      </c>
      <c r="C87" s="345"/>
      <c r="D87" s="1"/>
      <c r="E87" s="1"/>
      <c r="F87" s="1"/>
      <c r="G87" s="1"/>
      <c r="H87" s="1"/>
      <c r="I87" s="1"/>
      <c r="J87" s="1"/>
      <c r="K87" s="1"/>
      <c r="L87" s="6"/>
    </row>
    <row r="88" spans="1:12" ht="15.75" x14ac:dyDescent="0.25">
      <c r="A88" s="349"/>
      <c r="B88" s="345"/>
      <c r="C88" s="345"/>
      <c r="D88" s="1"/>
      <c r="E88" s="1"/>
      <c r="F88" s="1"/>
      <c r="G88" s="1"/>
      <c r="H88" s="1"/>
      <c r="I88" s="1"/>
      <c r="J88" s="1"/>
      <c r="K88" s="1"/>
      <c r="L88" s="6"/>
    </row>
    <row r="89" spans="1:12" ht="15.75" x14ac:dyDescent="0.25">
      <c r="A89" s="349" t="s">
        <v>225</v>
      </c>
      <c r="B89" s="345"/>
      <c r="C89" s="345"/>
      <c r="D89" s="1"/>
      <c r="E89" s="1"/>
      <c r="F89" s="1"/>
      <c r="G89" s="1"/>
      <c r="H89" s="1"/>
      <c r="I89" s="1"/>
      <c r="J89" s="1"/>
      <c r="K89" s="1"/>
      <c r="L89" s="6"/>
    </row>
    <row r="90" spans="1:12" ht="15.75" x14ac:dyDescent="0.25">
      <c r="A90" s="349" t="s">
        <v>151</v>
      </c>
      <c r="B90" s="345" t="s">
        <v>226</v>
      </c>
      <c r="C90" s="345"/>
      <c r="D90" s="1"/>
      <c r="E90" s="1"/>
      <c r="F90" s="1"/>
      <c r="G90" s="1"/>
      <c r="H90" s="1"/>
      <c r="I90" s="1"/>
      <c r="J90" s="1"/>
      <c r="K90" s="1"/>
      <c r="L90" s="6"/>
    </row>
    <row r="91" spans="1:12" ht="15.75" x14ac:dyDescent="0.25">
      <c r="A91" s="349"/>
      <c r="B91" s="345"/>
      <c r="C91" s="345"/>
      <c r="D91" s="1"/>
      <c r="E91" s="1"/>
      <c r="F91" s="1"/>
      <c r="G91" s="1"/>
      <c r="H91" s="1"/>
      <c r="I91" s="1"/>
      <c r="J91" s="1"/>
      <c r="K91" s="1"/>
      <c r="L91" s="6"/>
    </row>
    <row r="92" spans="1:12" ht="16.5" thickBot="1" x14ac:dyDescent="0.3">
      <c r="A92" s="514" t="s">
        <v>240</v>
      </c>
      <c r="B92" s="515"/>
      <c r="C92" s="515"/>
      <c r="D92" s="515"/>
      <c r="E92" s="515"/>
      <c r="F92" s="515"/>
      <c r="G92" s="515"/>
      <c r="H92" s="515"/>
      <c r="I92" s="515"/>
      <c r="J92" s="515"/>
      <c r="K92" s="515"/>
      <c r="L92" s="516"/>
    </row>
    <row r="93" spans="1:12" ht="15.75" x14ac:dyDescent="0.25">
      <c r="A93" s="347"/>
      <c r="B93" s="347"/>
      <c r="C93" s="347"/>
    </row>
    <row r="94" spans="1:12" ht="15.75" x14ac:dyDescent="0.25">
      <c r="A94" s="347"/>
      <c r="B94" s="347"/>
      <c r="C94" s="347"/>
    </row>
  </sheetData>
  <mergeCells count="17">
    <mergeCell ref="A92:L92"/>
    <mergeCell ref="A1:B1"/>
    <mergeCell ref="C1:J1"/>
    <mergeCell ref="K1:L1"/>
    <mergeCell ref="A2:B2"/>
    <mergeCell ref="C2:J2"/>
    <mergeCell ref="K2:L2"/>
    <mergeCell ref="A82:L82"/>
    <mergeCell ref="A18:L19"/>
    <mergeCell ref="A16:L17"/>
    <mergeCell ref="A21:L21"/>
    <mergeCell ref="A3:B3"/>
    <mergeCell ref="C3:J3"/>
    <mergeCell ref="K3:L3"/>
    <mergeCell ref="A47:L48"/>
    <mergeCell ref="A5:L5"/>
    <mergeCell ref="A14:L15"/>
  </mergeCells>
  <phoneticPr fontId="18" type="noConversion"/>
  <pageMargins left="0.75" right="0.75" top="1" bottom="1" header="0.5" footer="0.5"/>
  <pageSetup scale="83" fitToHeight="1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opLeftCell="A19" zoomScale="70" workbookViewId="0">
      <selection activeCell="A65" sqref="A65"/>
    </sheetView>
  </sheetViews>
  <sheetFormatPr defaultRowHeight="12.75" x14ac:dyDescent="0.2"/>
  <cols>
    <col min="1" max="1" width="39.85546875" style="33" customWidth="1"/>
    <col min="2" max="2" width="16.140625" style="33" customWidth="1"/>
    <col min="3" max="3" width="12.28515625" style="41" bestFit="1" customWidth="1"/>
    <col min="4" max="4" width="11.28515625" style="41" customWidth="1"/>
    <col min="5" max="5" width="12.140625" style="33" customWidth="1"/>
    <col min="6" max="6" width="7.5703125" style="33" bestFit="1" customWidth="1"/>
    <col min="7" max="8" width="10.28515625" style="33" customWidth="1"/>
    <col min="9" max="9" width="9.85546875" style="33" customWidth="1"/>
    <col min="10" max="10" width="8.7109375" style="33" bestFit="1" customWidth="1"/>
    <col min="11" max="11" width="9.140625" style="33"/>
    <col min="12" max="12" width="12" style="33" customWidth="1"/>
    <col min="13" max="13" width="11.42578125" style="39" customWidth="1"/>
    <col min="14" max="14" width="11.140625" style="40" bestFit="1" customWidth="1"/>
    <col min="15" max="15" width="11.7109375" style="40" customWidth="1"/>
    <col min="16" max="18" width="12" style="33" customWidth="1"/>
    <col min="19" max="19" width="17.7109375" style="33" customWidth="1"/>
    <col min="20" max="21" width="14.7109375" style="33" bestFit="1" customWidth="1"/>
    <col min="22" max="22" width="9.5703125" style="33" bestFit="1" customWidth="1"/>
    <col min="23" max="23" width="17.140625" style="33" bestFit="1" customWidth="1"/>
    <col min="24" max="24" width="8.7109375" style="33" bestFit="1" customWidth="1"/>
    <col min="25" max="16384" width="9.140625" style="33"/>
  </cols>
  <sheetData>
    <row r="1" spans="1:25" ht="21" thickBot="1" x14ac:dyDescent="0.35">
      <c r="A1" s="395" t="s">
        <v>72</v>
      </c>
      <c r="B1" s="396"/>
      <c r="C1" s="396"/>
      <c r="D1" s="396"/>
      <c r="E1" s="396"/>
      <c r="F1" s="396"/>
      <c r="G1" s="396"/>
      <c r="H1" s="396"/>
      <c r="I1" s="396"/>
      <c r="J1" s="396"/>
      <c r="K1" s="396"/>
      <c r="L1" s="396"/>
      <c r="M1" s="396"/>
      <c r="N1" s="396"/>
      <c r="O1" s="396"/>
      <c r="P1" s="396"/>
      <c r="Q1" s="396"/>
      <c r="R1" s="396"/>
      <c r="S1" s="396"/>
      <c r="T1" s="397"/>
      <c r="V1" s="31"/>
      <c r="W1" s="31"/>
    </row>
    <row r="2" spans="1:25" ht="12.6" customHeight="1" x14ac:dyDescent="0.3">
      <c r="A2" s="34"/>
      <c r="B2" s="34"/>
      <c r="C2" s="31"/>
      <c r="D2" s="35"/>
      <c r="E2" s="35"/>
      <c r="F2" s="31"/>
      <c r="G2" s="31"/>
      <c r="H2" s="31"/>
      <c r="I2" s="31"/>
      <c r="J2" s="31"/>
      <c r="K2" s="31"/>
      <c r="L2" s="31"/>
      <c r="M2" s="31"/>
      <c r="N2" s="31"/>
      <c r="O2" s="32"/>
      <c r="P2" s="32"/>
      <c r="Q2" s="31"/>
      <c r="R2" s="31"/>
      <c r="S2" s="31"/>
      <c r="T2" s="31"/>
      <c r="U2" s="31"/>
      <c r="V2" s="31"/>
      <c r="W2" s="31"/>
      <c r="X2" s="31"/>
      <c r="Y2" s="31"/>
    </row>
    <row r="3" spans="1:25" ht="20.25" customHeight="1" x14ac:dyDescent="0.2">
      <c r="A3" s="36" t="s">
        <v>0</v>
      </c>
      <c r="B3" s="426"/>
      <c r="C3" s="427"/>
      <c r="D3" s="427"/>
      <c r="E3" s="428"/>
      <c r="I3" s="103" t="s">
        <v>1</v>
      </c>
      <c r="J3" s="19"/>
      <c r="K3" s="96"/>
      <c r="L3" s="37" t="s">
        <v>97</v>
      </c>
      <c r="M3" s="191"/>
      <c r="N3" s="33"/>
      <c r="O3" s="33"/>
      <c r="P3" s="38" t="s">
        <v>71</v>
      </c>
      <c r="Q3" s="441"/>
      <c r="R3" s="442"/>
      <c r="S3" s="442"/>
      <c r="T3" s="443"/>
    </row>
    <row r="4" spans="1:25" ht="20.25" customHeight="1" x14ac:dyDescent="0.2">
      <c r="A4" s="36" t="s">
        <v>2</v>
      </c>
      <c r="B4" s="426"/>
      <c r="C4" s="427"/>
      <c r="D4" s="427"/>
      <c r="E4" s="428"/>
      <c r="I4" s="167" t="s">
        <v>3</v>
      </c>
      <c r="J4" s="182"/>
      <c r="K4" s="96"/>
      <c r="L4" s="37" t="s">
        <v>32</v>
      </c>
      <c r="M4" s="184"/>
      <c r="N4" s="33"/>
      <c r="O4" s="33"/>
      <c r="P4" s="36" t="s">
        <v>5</v>
      </c>
      <c r="Q4" s="444"/>
      <c r="R4" s="445"/>
      <c r="S4" s="36" t="s">
        <v>50</v>
      </c>
      <c r="T4" s="231"/>
    </row>
    <row r="5" spans="1:25" ht="20.25" customHeight="1" x14ac:dyDescent="0.2">
      <c r="A5" s="36" t="s">
        <v>56</v>
      </c>
      <c r="B5" s="426"/>
      <c r="C5" s="427"/>
      <c r="D5" s="427"/>
      <c r="E5" s="428"/>
      <c r="I5" s="36" t="s">
        <v>68</v>
      </c>
      <c r="J5" s="451"/>
      <c r="K5" s="452"/>
      <c r="L5" s="37" t="s">
        <v>31</v>
      </c>
      <c r="M5" s="184"/>
      <c r="N5" s="33"/>
      <c r="O5" s="33"/>
      <c r="P5" s="36" t="s">
        <v>57</v>
      </c>
      <c r="Q5" s="444"/>
      <c r="R5" s="445"/>
      <c r="S5" s="36" t="s">
        <v>50</v>
      </c>
      <c r="T5" s="231">
        <v>0.65</v>
      </c>
    </row>
    <row r="6" spans="1:25" ht="20.25" customHeight="1" x14ac:dyDescent="0.2">
      <c r="A6" s="36" t="s">
        <v>70</v>
      </c>
      <c r="B6" s="426"/>
      <c r="C6" s="427"/>
      <c r="D6" s="427"/>
      <c r="E6" s="454"/>
      <c r="I6" s="103" t="s">
        <v>117</v>
      </c>
      <c r="J6" s="453"/>
      <c r="K6" s="452"/>
      <c r="M6" s="33"/>
      <c r="N6" s="33"/>
      <c r="O6" s="33"/>
      <c r="P6" s="36" t="s">
        <v>58</v>
      </c>
      <c r="Q6" s="444"/>
      <c r="R6" s="445"/>
      <c r="S6" s="36" t="s">
        <v>50</v>
      </c>
      <c r="T6" s="231">
        <v>0.9</v>
      </c>
    </row>
    <row r="7" spans="1:25" ht="20.25" customHeight="1" x14ac:dyDescent="0.25">
      <c r="A7" s="36" t="s">
        <v>124</v>
      </c>
      <c r="B7" s="194"/>
      <c r="C7" s="193" t="s">
        <v>125</v>
      </c>
      <c r="D7" s="103" t="s">
        <v>126</v>
      </c>
      <c r="E7" s="384"/>
      <c r="F7" s="385"/>
      <c r="H7" s="36" t="s">
        <v>127</v>
      </c>
      <c r="I7" s="384"/>
      <c r="J7" s="385"/>
      <c r="M7" s="33"/>
      <c r="N7" s="33"/>
      <c r="O7" s="33"/>
      <c r="P7" s="36" t="s">
        <v>98</v>
      </c>
      <c r="Q7" s="441"/>
      <c r="R7" s="442"/>
      <c r="S7" s="442"/>
      <c r="T7" s="443"/>
    </row>
    <row r="8" spans="1:25" ht="20.25" customHeight="1" x14ac:dyDescent="0.2">
      <c r="A8" s="36"/>
      <c r="B8" s="61"/>
      <c r="C8" s="61"/>
      <c r="D8" s="61"/>
      <c r="E8" s="41"/>
      <c r="J8" s="61"/>
      <c r="L8" s="36"/>
      <c r="M8" s="61"/>
      <c r="N8" s="61"/>
      <c r="O8" s="61"/>
      <c r="P8" s="61"/>
      <c r="T8" t="str">
        <f>IF(T4&lt;0,"Invalid Entry, you Knucklehead!",IF(T4&gt;99.9,"Invalid Entry, you Knucklehead!",""))</f>
        <v/>
      </c>
    </row>
    <row r="9" spans="1:25" ht="6" customHeight="1" x14ac:dyDescent="0.2">
      <c r="A9" s="135"/>
      <c r="B9" s="168"/>
      <c r="C9" s="136"/>
      <c r="D9" s="137"/>
      <c r="E9" s="137"/>
      <c r="F9" s="138"/>
      <c r="G9" s="138"/>
      <c r="H9" s="138"/>
      <c r="I9" s="138"/>
      <c r="J9" s="138"/>
      <c r="K9" s="138"/>
      <c r="L9" s="138"/>
      <c r="M9" s="139"/>
      <c r="N9" s="140"/>
      <c r="O9" s="169"/>
      <c r="P9" s="45"/>
      <c r="Q9" s="45"/>
      <c r="R9" s="44"/>
      <c r="S9" s="170"/>
      <c r="T9" s="171"/>
    </row>
    <row r="10" spans="1:25" ht="20.25" customHeight="1" x14ac:dyDescent="0.2">
      <c r="A10" s="38" t="s">
        <v>118</v>
      </c>
      <c r="B10" s="37" t="s">
        <v>67</v>
      </c>
      <c r="C10" s="426"/>
      <c r="D10" s="427"/>
      <c r="E10" s="427"/>
      <c r="F10" s="427"/>
      <c r="G10" s="427"/>
      <c r="H10" s="428"/>
      <c r="I10" s="37" t="s">
        <v>4</v>
      </c>
      <c r="J10" s="426"/>
      <c r="K10" s="427"/>
      <c r="L10" s="428"/>
      <c r="M10" s="37" t="s">
        <v>121</v>
      </c>
      <c r="N10" s="192"/>
      <c r="O10" s="178"/>
    </row>
    <row r="11" spans="1:25" ht="20.25" customHeight="1" x14ac:dyDescent="0.2">
      <c r="A11" s="172"/>
      <c r="B11" s="103" t="s">
        <v>119</v>
      </c>
      <c r="C11" s="230"/>
      <c r="D11" s="103" t="s">
        <v>120</v>
      </c>
      <c r="E11" s="230"/>
      <c r="I11" s="103" t="s">
        <v>122</v>
      </c>
      <c r="J11" s="426"/>
      <c r="K11" s="428"/>
      <c r="M11" s="95"/>
      <c r="N11" s="33"/>
      <c r="O11" s="178"/>
      <c r="P11" s="44"/>
      <c r="Q11" s="95"/>
      <c r="R11" s="44"/>
    </row>
    <row r="12" spans="1:25" ht="6" customHeight="1" x14ac:dyDescent="0.2">
      <c r="A12" s="143"/>
      <c r="B12" s="144"/>
      <c r="C12" s="144"/>
      <c r="D12" s="144"/>
      <c r="E12" s="144"/>
      <c r="F12" s="144"/>
      <c r="G12" s="144"/>
      <c r="H12" s="144"/>
      <c r="I12" s="144"/>
      <c r="J12" s="144"/>
      <c r="K12" s="144"/>
      <c r="L12" s="144"/>
      <c r="M12" s="173"/>
      <c r="N12" s="173"/>
      <c r="O12" s="183"/>
      <c r="P12" s="170"/>
      <c r="Q12" s="170"/>
      <c r="R12" s="44"/>
      <c r="S12" s="170"/>
      <c r="T12" s="171"/>
    </row>
    <row r="13" spans="1:25" ht="20.25" customHeight="1" x14ac:dyDescent="0.2">
      <c r="A13" s="103"/>
      <c r="B13" s="61"/>
      <c r="C13" s="96"/>
      <c r="D13" s="103"/>
      <c r="E13" s="96"/>
      <c r="F13" s="95"/>
      <c r="G13" s="174"/>
      <c r="H13" s="174"/>
      <c r="I13" s="175"/>
      <c r="J13" s="175"/>
      <c r="K13" s="103"/>
      <c r="L13" s="61"/>
      <c r="M13" s="175"/>
      <c r="N13" s="175"/>
      <c r="O13" s="175"/>
      <c r="P13" s="176"/>
    </row>
    <row r="14" spans="1:25" ht="6" customHeight="1" x14ac:dyDescent="0.2">
      <c r="A14" s="135"/>
      <c r="B14" s="168"/>
      <c r="C14" s="136"/>
      <c r="D14" s="137"/>
      <c r="E14" s="138"/>
      <c r="F14" s="138"/>
      <c r="G14" s="138"/>
      <c r="H14" s="138"/>
      <c r="I14" s="139"/>
      <c r="J14" s="140"/>
      <c r="K14" s="140"/>
      <c r="L14" s="140"/>
      <c r="M14" s="141"/>
      <c r="N14" s="141"/>
      <c r="O14" s="141"/>
      <c r="P14" s="142"/>
      <c r="Q14" s="177"/>
    </row>
    <row r="15" spans="1:25" ht="20.25" customHeight="1" x14ac:dyDescent="0.2">
      <c r="A15" s="38" t="s">
        <v>69</v>
      </c>
      <c r="B15" s="37" t="s">
        <v>67</v>
      </c>
      <c r="C15" s="426"/>
      <c r="D15" s="427"/>
      <c r="E15" s="427"/>
      <c r="F15" s="427"/>
      <c r="G15" s="427"/>
      <c r="H15" s="428"/>
      <c r="I15" s="37" t="s">
        <v>4</v>
      </c>
      <c r="J15" s="426"/>
      <c r="K15" s="427"/>
      <c r="L15" s="428"/>
      <c r="M15" s="37" t="s">
        <v>17</v>
      </c>
      <c r="N15" s="185"/>
      <c r="O15" s="37" t="s">
        <v>66</v>
      </c>
      <c r="P15" s="192"/>
      <c r="Q15" s="178"/>
    </row>
    <row r="16" spans="1:25" ht="6" customHeight="1" x14ac:dyDescent="0.2">
      <c r="A16" s="179"/>
      <c r="B16" s="180"/>
      <c r="C16" s="188"/>
      <c r="D16" s="188"/>
      <c r="E16" s="188"/>
      <c r="F16" s="180"/>
      <c r="G16" s="188"/>
      <c r="H16" s="188"/>
      <c r="I16" s="188"/>
      <c r="J16" s="180"/>
      <c r="K16" s="188"/>
      <c r="L16" s="180"/>
      <c r="M16" s="189"/>
      <c r="N16" s="189"/>
      <c r="O16" s="180"/>
      <c r="P16" s="190"/>
      <c r="Q16" s="181"/>
    </row>
    <row r="17" spans="1:22" ht="6" customHeight="1" thickBot="1" x14ac:dyDescent="0.25">
      <c r="C17" s="42"/>
      <c r="D17" s="42"/>
      <c r="J17" s="47"/>
      <c r="K17" s="47"/>
      <c r="L17" s="47"/>
      <c r="M17" s="48"/>
      <c r="N17" s="49"/>
      <c r="O17" s="49"/>
      <c r="P17" s="47"/>
      <c r="Q17" s="47"/>
      <c r="R17" s="47"/>
      <c r="S17" s="47"/>
      <c r="T17" s="47"/>
      <c r="U17" s="46"/>
    </row>
    <row r="18" spans="1:22" ht="14.25" thickTop="1" thickBot="1" x14ac:dyDescent="0.25">
      <c r="A18" s="50" t="s">
        <v>21</v>
      </c>
      <c r="B18" s="51" t="s">
        <v>22</v>
      </c>
      <c r="C18" s="52" t="s">
        <v>23</v>
      </c>
      <c r="D18" s="53" t="s">
        <v>24</v>
      </c>
      <c r="E18" s="54" t="s">
        <v>25</v>
      </c>
      <c r="F18" s="55" t="s">
        <v>73</v>
      </c>
      <c r="G18" s="56" t="s">
        <v>26</v>
      </c>
      <c r="H18" s="56" t="s">
        <v>74</v>
      </c>
      <c r="I18" s="51" t="s">
        <v>27</v>
      </c>
      <c r="J18" s="52" t="s">
        <v>28</v>
      </c>
      <c r="K18" s="161" t="s">
        <v>29</v>
      </c>
      <c r="L18" s="164" t="s">
        <v>30</v>
      </c>
      <c r="M18" s="58" t="s">
        <v>53</v>
      </c>
      <c r="N18" s="51" t="s">
        <v>55</v>
      </c>
      <c r="O18" s="57" t="s">
        <v>75</v>
      </c>
      <c r="P18" s="59" t="s">
        <v>78</v>
      </c>
      <c r="Q18" s="58" t="s">
        <v>76</v>
      </c>
      <c r="R18" s="51" t="s">
        <v>77</v>
      </c>
      <c r="S18" s="51" t="s">
        <v>94</v>
      </c>
      <c r="T18" s="60" t="s">
        <v>130</v>
      </c>
      <c r="U18" s="44"/>
      <c r="V18" s="61"/>
    </row>
    <row r="19" spans="1:22" s="65" customFormat="1" ht="13.5" thickTop="1" x14ac:dyDescent="0.2">
      <c r="A19" s="439" t="s">
        <v>6</v>
      </c>
      <c r="B19" s="398" t="s">
        <v>81</v>
      </c>
      <c r="C19" s="401" t="s">
        <v>7</v>
      </c>
      <c r="D19" s="62" t="s">
        <v>18</v>
      </c>
      <c r="E19" s="403" t="s">
        <v>45</v>
      </c>
      <c r="F19" s="63" t="s">
        <v>10</v>
      </c>
      <c r="G19" s="436" t="s">
        <v>87</v>
      </c>
      <c r="H19" s="437"/>
      <c r="I19" s="438"/>
      <c r="J19" s="401" t="s">
        <v>52</v>
      </c>
      <c r="K19" s="382"/>
      <c r="L19" s="62" t="s">
        <v>52</v>
      </c>
      <c r="M19" s="405" t="s">
        <v>61</v>
      </c>
      <c r="N19" s="382"/>
      <c r="O19" s="406"/>
      <c r="P19" s="64" t="s">
        <v>62</v>
      </c>
      <c r="Q19" s="382" t="s">
        <v>54</v>
      </c>
      <c r="R19" s="382"/>
      <c r="S19" s="382"/>
      <c r="T19" s="383"/>
    </row>
    <row r="20" spans="1:22" s="65" customFormat="1" x14ac:dyDescent="0.2">
      <c r="A20" s="440"/>
      <c r="B20" s="399"/>
      <c r="C20" s="402"/>
      <c r="D20" s="67" t="s">
        <v>19</v>
      </c>
      <c r="E20" s="404"/>
      <c r="F20" s="68" t="s">
        <v>15</v>
      </c>
      <c r="G20" s="69" t="s">
        <v>49</v>
      </c>
      <c r="H20" s="225" t="s">
        <v>129</v>
      </c>
      <c r="I20" s="70" t="s">
        <v>8</v>
      </c>
      <c r="J20" s="66"/>
      <c r="K20" s="162" t="s">
        <v>42</v>
      </c>
      <c r="L20" s="67" t="s">
        <v>64</v>
      </c>
      <c r="M20" s="69" t="s">
        <v>43</v>
      </c>
      <c r="N20" s="70" t="s">
        <v>42</v>
      </c>
      <c r="O20" s="71" t="s">
        <v>114</v>
      </c>
      <c r="P20" s="72" t="s">
        <v>63</v>
      </c>
      <c r="Q20" s="380" t="s">
        <v>9</v>
      </c>
      <c r="R20" s="381"/>
      <c r="S20" s="381" t="s">
        <v>11</v>
      </c>
      <c r="T20" s="407"/>
    </row>
    <row r="21" spans="1:22" ht="15.75" x14ac:dyDescent="0.3">
      <c r="A21" s="73" t="s">
        <v>16</v>
      </c>
      <c r="B21" s="400"/>
      <c r="C21" s="74"/>
      <c r="D21" s="75"/>
      <c r="E21" s="76"/>
      <c r="F21" s="77"/>
      <c r="G21" s="78"/>
      <c r="H21" s="227"/>
      <c r="I21" s="18"/>
      <c r="J21" s="79"/>
      <c r="K21" s="163"/>
      <c r="L21" s="165" t="s">
        <v>65</v>
      </c>
      <c r="M21" s="80"/>
      <c r="N21" s="18"/>
      <c r="O21" s="133"/>
      <c r="P21" s="81" t="s">
        <v>42</v>
      </c>
      <c r="Q21" s="82" t="s">
        <v>34</v>
      </c>
      <c r="R21" s="83" t="s">
        <v>82</v>
      </c>
      <c r="S21" s="83" t="s">
        <v>35</v>
      </c>
      <c r="T21" s="84" t="s">
        <v>14</v>
      </c>
    </row>
    <row r="22" spans="1:22" ht="13.5" thickBot="1" x14ac:dyDescent="0.25">
      <c r="A22" s="85" t="s">
        <v>36</v>
      </c>
      <c r="B22" s="86" t="s">
        <v>12</v>
      </c>
      <c r="C22" s="87" t="s">
        <v>13</v>
      </c>
      <c r="D22" s="88" t="s">
        <v>20</v>
      </c>
      <c r="E22" s="89">
        <v>0.876</v>
      </c>
      <c r="F22" s="153">
        <f>E22*8.3454043</f>
        <v>7.3105741668000004</v>
      </c>
      <c r="G22" s="306">
        <v>0.75</v>
      </c>
      <c r="H22" s="306">
        <v>0.05</v>
      </c>
      <c r="I22" s="307">
        <f>1-(G22+H22)</f>
        <v>0.19999999999999996</v>
      </c>
      <c r="J22" s="90">
        <v>5</v>
      </c>
      <c r="K22" s="91" t="s">
        <v>79</v>
      </c>
      <c r="L22" s="166">
        <f>IF(F22*G22&gt;IF(K22="lbs/gal",J22,IF(K22="lbs/lbs",J22*F22,IF(K22="lbs/ton",J22*F22/2000,IF(K22="ton/ton",J22*F22,IF(K22="gm/liter",J22*0.0083454,"Check Units"))))),F22*G22,IF(K22="lbs/gal",J22,IF(K22="lbs/lbs",J22*F22,IF(K22="lbs/ton",J22*F22/2000,IF(K22="ton/ton",J22*F22,IF(K22="gm/liter",J22*0.0083454,"Check Units"))))))</f>
        <v>5.4829306250999998</v>
      </c>
      <c r="M22" s="118">
        <v>100</v>
      </c>
      <c r="N22" s="90" t="s">
        <v>80</v>
      </c>
      <c r="O22" s="152">
        <f>IF(N22="gal",M22,IF(N22="lbs",M22*(1/F22),IF(N22="ton",M22*(2000/F22),IF(N22="liter",M22*0.2641,"0"))))</f>
        <v>100</v>
      </c>
      <c r="P22" s="110" t="str">
        <f>IF(K22="lbs/gal",IF(N22="gal","OK","Error"),IF(K22="lbs/lbs",IF(N22="lbs","OK","Error"),IF(K22="lbs/ton",IF(N22="ton","OK","Error"),IF(K22="ton/ton",IF(N22="ton","OK","Error"),IF(K22="gm/liter",IF(N22="liter","OK","Error"),IF(K22="","","Error"))))))</f>
        <v>OK</v>
      </c>
      <c r="Q22" s="232">
        <f>IF(L22="Check Units","",L22*O22)</f>
        <v>548.29306251000003</v>
      </c>
      <c r="R22" s="233">
        <f>IF(I22=0, 0, IF(O22="0", 0, IF(F22=0, (I22*J22/G22)*O22, IF(G22=0,F22*O22,O22*(F22*I22)))))</f>
        <v>146.21148333599999</v>
      </c>
      <c r="S22" s="234">
        <f t="shared" ref="S22:S40" si="0">IF(Q22="","",Q22*(1-T$4))</f>
        <v>548.29306251000003</v>
      </c>
      <c r="T22" s="235">
        <f t="shared" ref="T22:T40" si="1">R22*(1-T$5)*(1-T$6)</f>
        <v>5.1174019167599987</v>
      </c>
    </row>
    <row r="23" spans="1:22" x14ac:dyDescent="0.2">
      <c r="A23" s="17"/>
      <c r="B23" s="18" t="s">
        <v>33</v>
      </c>
      <c r="C23" s="21"/>
      <c r="D23" s="92" t="s">
        <v>55</v>
      </c>
      <c r="E23" s="93">
        <v>0.79</v>
      </c>
      <c r="F23" s="154">
        <v>6.593</v>
      </c>
      <c r="G23" s="308">
        <v>1</v>
      </c>
      <c r="H23" s="309"/>
      <c r="I23" s="310">
        <f>1-(G23+H23)</f>
        <v>0</v>
      </c>
      <c r="J23" s="265">
        <v>0</v>
      </c>
      <c r="K23" s="24"/>
      <c r="L23" s="94" t="str">
        <f>IF(F23*G23&gt;IF(K23="lbs/gal",J23,IF(K23="lbs/lbs",J23*F23,IF(K23="lbs/ton",J23*F23/2000,IF(K23="ton/ton",J23*F23,IF(K23="gm/liter",J23*0.0083454,"Check Units"))))),F23*G23,IF(K23="lbs/gal",J23,IF(K23="lbs/lbs",J23*F23,IF(K23="lbs/ton",J23*F23/2000,IF(K23="ton/ton",J23*F23,IF(K23="gm/liter",J23*0.0083454,"Check Units"))))))</f>
        <v>Check Units</v>
      </c>
      <c r="M23" s="119"/>
      <c r="N23" s="113"/>
      <c r="O23" s="115" t="str">
        <f t="shared" ref="O23:O40" si="2">IF(N23="gal",M23,IF(N23="lbs",M23*(1/F23),IF(N23="ton",M23*(2000/F23),IF(N23="liter",M23*0.2641,"0"))))</f>
        <v>0</v>
      </c>
      <c r="P23" s="111" t="str">
        <f>IF(K23="lbs/gal",IF(N23="gal","OK","Error"),IF(K23="lbs/lbs",IF(N23="lbs","OK","Error"),IF(K23="lbs/ton",IF(N23="ton","OK","Error"),IF(K23="ton/ton",IF(N23="ton","OK","Error"),IF(K23="gm/liter",IF(N23="liter","OK","Error"),IF(K23="","","Error"))))))</f>
        <v/>
      </c>
      <c r="Q23" s="236">
        <f>IF(L23="Check Units",0,L23*O23)</f>
        <v>0</v>
      </c>
      <c r="R23" s="237">
        <f>IF(I23=0, 0, IF(O23="0", 0, IF(F23=0, (I23*J23/G23)*O23, IF(G23=0,F23*O23,O23*(F23*I23)))))</f>
        <v>0</v>
      </c>
      <c r="S23" s="238">
        <f t="shared" si="0"/>
        <v>0</v>
      </c>
      <c r="T23" s="239">
        <f t="shared" si="1"/>
        <v>0</v>
      </c>
    </row>
    <row r="24" spans="1:22" x14ac:dyDescent="0.2">
      <c r="A24" s="3"/>
      <c r="B24" s="2"/>
      <c r="C24" s="20"/>
      <c r="D24" s="26"/>
      <c r="E24" s="28"/>
      <c r="F24" s="195">
        <f>E24*8.3454043</f>
        <v>0</v>
      </c>
      <c r="G24" s="311"/>
      <c r="H24" s="312"/>
      <c r="I24" s="313">
        <f>1-(G24+H24)</f>
        <v>1</v>
      </c>
      <c r="J24" s="22"/>
      <c r="K24" s="24"/>
      <c r="L24" s="94" t="str">
        <f>IF(F24*G24&gt;IF(K24="lbs/gal",J24,IF(K24="lbs/lbs",J24*F24,IF(K24="lbs/ton",J24*F24/2000,IF(K24="ton/ton",J24*F24,IF(K24="gm/liter",J24*0.0083454,"Check Units"))))),F24*G24,IF(K24="lbs/gal",J24,IF(K24="lbs/lbs",J24*F24,IF(K24="lbs/ton",J24*F24/2000,IF(K24="ton/ton",J24*F24,IF(K24="gm/liter",J24*0.0083454,"Check Units"))))))</f>
        <v>Check Units</v>
      </c>
      <c r="M24" s="120"/>
      <c r="N24" s="197"/>
      <c r="O24" s="116" t="str">
        <f t="shared" si="2"/>
        <v>0</v>
      </c>
      <c r="P24" s="111" t="str">
        <f t="shared" ref="P24:P40" si="3">IF(K24="lbs/gal",IF(N24="gal","OK","Error"),IF(K24="lbs/lbs",IF(N24="lbs","OK","Error"),IF(K24="lbs/ton",IF(N24="ton","OK","Error"),IF(K24="ton/ton",IF(N24="ton","OK","Error"),IF(K24="gm/liter",IF(N24="liter","OK","Error"),IF(K24="","","Error"))))))</f>
        <v/>
      </c>
      <c r="Q24" s="236" t="str">
        <f t="shared" ref="Q24:Q40" si="4">IF(L24="Check Units","",L24*O24)</f>
        <v/>
      </c>
      <c r="R24" s="240">
        <f>IF(I24=0, 0, IF(O24="0", 0, IF(F24=0, (I24*J24/G24)*O24, IF(G24=0,F24*O24,O24*(F24*I24)))))</f>
        <v>0</v>
      </c>
      <c r="S24" s="238" t="str">
        <f t="shared" si="0"/>
        <v/>
      </c>
      <c r="T24" s="239">
        <f t="shared" si="1"/>
        <v>0</v>
      </c>
    </row>
    <row r="25" spans="1:22" x14ac:dyDescent="0.2">
      <c r="A25" s="3"/>
      <c r="B25" s="2"/>
      <c r="C25" s="20"/>
      <c r="D25" s="26"/>
      <c r="E25" s="28"/>
      <c r="F25" s="195">
        <f>E25*8.3454043</f>
        <v>0</v>
      </c>
      <c r="G25" s="311"/>
      <c r="H25" s="312"/>
      <c r="I25" s="313">
        <f t="shared" ref="I25:I40" si="5">1-(G25+H25)</f>
        <v>1</v>
      </c>
      <c r="J25" s="22"/>
      <c r="K25" s="24"/>
      <c r="L25" s="94" t="str">
        <f t="shared" ref="L25:L40" si="6">IF(F25*G25&gt;IF(K25="lbs/gal",J25,IF(K25="lbs/lbs",J25*F25,IF(K25="lbs/ton",J25*F25/2000,IF(K25="ton/ton",J25*F25,IF(K25="gm/liter",J25*0.0083454,"Check Units"))))),F25*G25,IF(K25="lbs/gal",J25,IF(K25="lbs/lbs",J25*F25,IF(K25="lbs/ton",J25*F25/2000,IF(K25="ton/ton",J25*F25,IF(K25="gm/liter",J25*0.0083454,"Check Units"))))))</f>
        <v>Check Units</v>
      </c>
      <c r="M25" s="120"/>
      <c r="N25" s="197"/>
      <c r="O25" s="116" t="str">
        <f t="shared" si="2"/>
        <v>0</v>
      </c>
      <c r="P25" s="111" t="str">
        <f t="shared" si="3"/>
        <v/>
      </c>
      <c r="Q25" s="236" t="str">
        <f t="shared" si="4"/>
        <v/>
      </c>
      <c r="R25" s="240">
        <f t="shared" ref="R25:R40" si="7">IF(I25=0, 0, IF(O25="0", 0, IF(F25=0, (I25*J25/G25)*O25, IF(G25=0,F25*O25,O25*(F25*I25)))))</f>
        <v>0</v>
      </c>
      <c r="S25" s="238" t="str">
        <f t="shared" si="0"/>
        <v/>
      </c>
      <c r="T25" s="239">
        <f t="shared" si="1"/>
        <v>0</v>
      </c>
    </row>
    <row r="26" spans="1:22" x14ac:dyDescent="0.2">
      <c r="A26" s="3"/>
      <c r="B26" s="2"/>
      <c r="C26" s="20"/>
      <c r="D26" s="26"/>
      <c r="E26" s="28"/>
      <c r="F26" s="195">
        <f>E26*8.3454043</f>
        <v>0</v>
      </c>
      <c r="G26" s="311"/>
      <c r="H26" s="312"/>
      <c r="I26" s="313">
        <f t="shared" si="5"/>
        <v>1</v>
      </c>
      <c r="J26" s="22"/>
      <c r="K26" s="24"/>
      <c r="L26" s="94" t="str">
        <f t="shared" si="6"/>
        <v>Check Units</v>
      </c>
      <c r="M26" s="120"/>
      <c r="N26" s="197"/>
      <c r="O26" s="116" t="str">
        <f t="shared" si="2"/>
        <v>0</v>
      </c>
      <c r="P26" s="111" t="str">
        <f t="shared" si="3"/>
        <v/>
      </c>
      <c r="Q26" s="236" t="str">
        <f t="shared" si="4"/>
        <v/>
      </c>
      <c r="R26" s="240">
        <f t="shared" si="7"/>
        <v>0</v>
      </c>
      <c r="S26" s="238" t="str">
        <f t="shared" si="0"/>
        <v/>
      </c>
      <c r="T26" s="239">
        <f t="shared" si="1"/>
        <v>0</v>
      </c>
    </row>
    <row r="27" spans="1:22" x14ac:dyDescent="0.2">
      <c r="A27" s="3"/>
      <c r="B27" s="2"/>
      <c r="C27" s="20"/>
      <c r="D27" s="26"/>
      <c r="E27" s="28"/>
      <c r="F27" s="195">
        <f>E27*8.3454043</f>
        <v>0</v>
      </c>
      <c r="G27" s="311"/>
      <c r="H27" s="312"/>
      <c r="I27" s="313">
        <f t="shared" si="5"/>
        <v>1</v>
      </c>
      <c r="J27" s="22"/>
      <c r="K27" s="24"/>
      <c r="L27" s="94" t="str">
        <f t="shared" si="6"/>
        <v>Check Units</v>
      </c>
      <c r="M27" s="120"/>
      <c r="N27" s="197"/>
      <c r="O27" s="116" t="str">
        <f t="shared" si="2"/>
        <v>0</v>
      </c>
      <c r="P27" s="111" t="str">
        <f t="shared" si="3"/>
        <v/>
      </c>
      <c r="Q27" s="236" t="str">
        <f t="shared" si="4"/>
        <v/>
      </c>
      <c r="R27" s="240">
        <f t="shared" si="7"/>
        <v>0</v>
      </c>
      <c r="S27" s="238" t="str">
        <f t="shared" si="0"/>
        <v/>
      </c>
      <c r="T27" s="239">
        <f t="shared" si="1"/>
        <v>0</v>
      </c>
    </row>
    <row r="28" spans="1:22" x14ac:dyDescent="0.2">
      <c r="A28" s="3"/>
      <c r="B28" s="2"/>
      <c r="C28" s="20"/>
      <c r="D28" s="26"/>
      <c r="E28" s="28"/>
      <c r="F28" s="195">
        <f>E28*8.3454043</f>
        <v>0</v>
      </c>
      <c r="G28" s="311"/>
      <c r="H28" s="312"/>
      <c r="I28" s="313">
        <f t="shared" si="5"/>
        <v>1</v>
      </c>
      <c r="J28" s="22"/>
      <c r="K28" s="24"/>
      <c r="L28" s="94" t="str">
        <f t="shared" si="6"/>
        <v>Check Units</v>
      </c>
      <c r="M28" s="120"/>
      <c r="N28" s="197"/>
      <c r="O28" s="116" t="str">
        <f t="shared" si="2"/>
        <v>0</v>
      </c>
      <c r="P28" s="111" t="str">
        <f t="shared" si="3"/>
        <v/>
      </c>
      <c r="Q28" s="236" t="str">
        <f t="shared" si="4"/>
        <v/>
      </c>
      <c r="R28" s="240">
        <f t="shared" si="7"/>
        <v>0</v>
      </c>
      <c r="S28" s="238" t="str">
        <f t="shared" si="0"/>
        <v/>
      </c>
      <c r="T28" s="239">
        <f t="shared" si="1"/>
        <v>0</v>
      </c>
    </row>
    <row r="29" spans="1:22" x14ac:dyDescent="0.2">
      <c r="A29" s="3"/>
      <c r="B29" s="2"/>
      <c r="C29" s="20"/>
      <c r="D29" s="26"/>
      <c r="E29" s="28"/>
      <c r="F29" s="196">
        <f t="shared" ref="F29:F40" si="8">E29*8.3454043</f>
        <v>0</v>
      </c>
      <c r="G29" s="311"/>
      <c r="H29" s="312"/>
      <c r="I29" s="313">
        <f t="shared" si="5"/>
        <v>1</v>
      </c>
      <c r="J29" s="22"/>
      <c r="K29" s="24"/>
      <c r="L29" s="94" t="str">
        <f>IF(F29*G29&gt;IF(K29="lbs/gal",J29,IF(K29="lbs/lbs",J29*F29,IF(K29="lbs/ton",J29*F29/2000,IF(K29="ton/ton",J29*F29,IF(K29="gm/liter",J29*0.0083454,"Check Units"))))),F29*G29,IF(K29="lbs/gal",J29,IF(K29="lbs/lbs",J29*F29,IF(K29="lbs/ton",J29*F29/2000,IF(K29="ton/ton",J29*F29,IF(K29="gm/liter",J29*0.0083454,"Check Units"))))))</f>
        <v>Check Units</v>
      </c>
      <c r="M29" s="120"/>
      <c r="N29" s="113"/>
      <c r="O29" s="116" t="str">
        <f t="shared" si="2"/>
        <v>0</v>
      </c>
      <c r="P29" s="111" t="str">
        <f t="shared" si="3"/>
        <v/>
      </c>
      <c r="Q29" s="236" t="str">
        <f t="shared" si="4"/>
        <v/>
      </c>
      <c r="R29" s="240">
        <f t="shared" si="7"/>
        <v>0</v>
      </c>
      <c r="S29" s="238" t="str">
        <f t="shared" si="0"/>
        <v/>
      </c>
      <c r="T29" s="239">
        <f t="shared" si="1"/>
        <v>0</v>
      </c>
    </row>
    <row r="30" spans="1:22" x14ac:dyDescent="0.2">
      <c r="A30" s="3"/>
      <c r="B30" s="2"/>
      <c r="C30" s="20"/>
      <c r="D30" s="26"/>
      <c r="E30" s="28"/>
      <c r="F30" s="196">
        <f t="shared" si="8"/>
        <v>0</v>
      </c>
      <c r="G30" s="314"/>
      <c r="H30" s="315"/>
      <c r="I30" s="313">
        <f t="shared" si="5"/>
        <v>1</v>
      </c>
      <c r="J30" s="22"/>
      <c r="K30" s="24"/>
      <c r="L30" s="94" t="str">
        <f t="shared" si="6"/>
        <v>Check Units</v>
      </c>
      <c r="M30" s="120"/>
      <c r="N30" s="113"/>
      <c r="O30" s="116" t="str">
        <f t="shared" si="2"/>
        <v>0</v>
      </c>
      <c r="P30" s="111" t="str">
        <f t="shared" si="3"/>
        <v/>
      </c>
      <c r="Q30" s="236" t="str">
        <f t="shared" si="4"/>
        <v/>
      </c>
      <c r="R30" s="240">
        <f t="shared" si="7"/>
        <v>0</v>
      </c>
      <c r="S30" s="238" t="str">
        <f t="shared" si="0"/>
        <v/>
      </c>
      <c r="T30" s="239">
        <f t="shared" si="1"/>
        <v>0</v>
      </c>
    </row>
    <row r="31" spans="1:22" x14ac:dyDescent="0.2">
      <c r="A31" s="3"/>
      <c r="B31" s="2"/>
      <c r="C31" s="20"/>
      <c r="D31" s="26"/>
      <c r="E31" s="28"/>
      <c r="F31" s="155">
        <f t="shared" si="8"/>
        <v>0</v>
      </c>
      <c r="G31" s="314"/>
      <c r="H31" s="315"/>
      <c r="I31" s="313">
        <f t="shared" si="5"/>
        <v>1</v>
      </c>
      <c r="J31" s="22"/>
      <c r="K31" s="24"/>
      <c r="L31" s="94" t="str">
        <f t="shared" si="6"/>
        <v>Check Units</v>
      </c>
      <c r="M31" s="120"/>
      <c r="N31" s="113"/>
      <c r="O31" s="116" t="str">
        <f t="shared" si="2"/>
        <v>0</v>
      </c>
      <c r="P31" s="111" t="str">
        <f t="shared" si="3"/>
        <v/>
      </c>
      <c r="Q31" s="236" t="str">
        <f t="shared" si="4"/>
        <v/>
      </c>
      <c r="R31" s="240">
        <f t="shared" si="7"/>
        <v>0</v>
      </c>
      <c r="S31" s="238" t="str">
        <f t="shared" si="0"/>
        <v/>
      </c>
      <c r="T31" s="239">
        <f t="shared" si="1"/>
        <v>0</v>
      </c>
    </row>
    <row r="32" spans="1:22" x14ac:dyDescent="0.2">
      <c r="A32" s="3"/>
      <c r="B32" s="2"/>
      <c r="C32" s="20"/>
      <c r="D32" s="26"/>
      <c r="E32" s="28"/>
      <c r="F32" s="155">
        <f t="shared" si="8"/>
        <v>0</v>
      </c>
      <c r="G32" s="314"/>
      <c r="H32" s="315"/>
      <c r="I32" s="313">
        <f t="shared" si="5"/>
        <v>1</v>
      </c>
      <c r="J32" s="22"/>
      <c r="K32" s="24"/>
      <c r="L32" s="94" t="str">
        <f t="shared" si="6"/>
        <v>Check Units</v>
      </c>
      <c r="M32" s="120"/>
      <c r="N32" s="113"/>
      <c r="O32" s="116" t="str">
        <f t="shared" si="2"/>
        <v>0</v>
      </c>
      <c r="P32" s="111" t="str">
        <f t="shared" si="3"/>
        <v/>
      </c>
      <c r="Q32" s="236" t="str">
        <f t="shared" si="4"/>
        <v/>
      </c>
      <c r="R32" s="240">
        <f t="shared" si="7"/>
        <v>0</v>
      </c>
      <c r="S32" s="238" t="str">
        <f t="shared" si="0"/>
        <v/>
      </c>
      <c r="T32" s="239">
        <f t="shared" si="1"/>
        <v>0</v>
      </c>
    </row>
    <row r="33" spans="1:24" x14ac:dyDescent="0.2">
      <c r="A33" s="3"/>
      <c r="B33" s="2"/>
      <c r="C33" s="20"/>
      <c r="D33" s="26"/>
      <c r="E33" s="28"/>
      <c r="F33" s="155">
        <f t="shared" si="8"/>
        <v>0</v>
      </c>
      <c r="G33" s="314"/>
      <c r="H33" s="315"/>
      <c r="I33" s="313">
        <f t="shared" si="5"/>
        <v>1</v>
      </c>
      <c r="J33" s="22"/>
      <c r="K33" s="24"/>
      <c r="L33" s="94" t="str">
        <f t="shared" si="6"/>
        <v>Check Units</v>
      </c>
      <c r="M33" s="120"/>
      <c r="N33" s="113"/>
      <c r="O33" s="116" t="str">
        <f t="shared" si="2"/>
        <v>0</v>
      </c>
      <c r="P33" s="111" t="str">
        <f t="shared" si="3"/>
        <v/>
      </c>
      <c r="Q33" s="236" t="str">
        <f t="shared" si="4"/>
        <v/>
      </c>
      <c r="R33" s="240">
        <f t="shared" si="7"/>
        <v>0</v>
      </c>
      <c r="S33" s="238" t="str">
        <f t="shared" si="0"/>
        <v/>
      </c>
      <c r="T33" s="239">
        <f t="shared" si="1"/>
        <v>0</v>
      </c>
    </row>
    <row r="34" spans="1:24" x14ac:dyDescent="0.2">
      <c r="A34" s="3"/>
      <c r="B34" s="2"/>
      <c r="C34" s="20"/>
      <c r="D34" s="26"/>
      <c r="E34" s="28"/>
      <c r="F34" s="155">
        <f t="shared" si="8"/>
        <v>0</v>
      </c>
      <c r="G34" s="314"/>
      <c r="H34" s="315"/>
      <c r="I34" s="313">
        <f t="shared" si="5"/>
        <v>1</v>
      </c>
      <c r="J34" s="22"/>
      <c r="K34" s="24"/>
      <c r="L34" s="94" t="str">
        <f t="shared" si="6"/>
        <v>Check Units</v>
      </c>
      <c r="M34" s="120"/>
      <c r="N34" s="113"/>
      <c r="O34" s="116" t="str">
        <f t="shared" si="2"/>
        <v>0</v>
      </c>
      <c r="P34" s="111" t="str">
        <f t="shared" si="3"/>
        <v/>
      </c>
      <c r="Q34" s="236" t="str">
        <f t="shared" si="4"/>
        <v/>
      </c>
      <c r="R34" s="240">
        <f t="shared" si="7"/>
        <v>0</v>
      </c>
      <c r="S34" s="238" t="str">
        <f t="shared" si="0"/>
        <v/>
      </c>
      <c r="T34" s="239">
        <f t="shared" si="1"/>
        <v>0</v>
      </c>
    </row>
    <row r="35" spans="1:24" x14ac:dyDescent="0.2">
      <c r="A35" s="3"/>
      <c r="B35" s="2"/>
      <c r="C35" s="20"/>
      <c r="D35" s="26"/>
      <c r="E35" s="28"/>
      <c r="F35" s="155">
        <f t="shared" si="8"/>
        <v>0</v>
      </c>
      <c r="G35" s="314"/>
      <c r="H35" s="315"/>
      <c r="I35" s="313">
        <f t="shared" si="5"/>
        <v>1</v>
      </c>
      <c r="J35" s="22"/>
      <c r="K35" s="24"/>
      <c r="L35" s="94" t="str">
        <f t="shared" si="6"/>
        <v>Check Units</v>
      </c>
      <c r="M35" s="120"/>
      <c r="N35" s="113"/>
      <c r="O35" s="116" t="str">
        <f t="shared" si="2"/>
        <v>0</v>
      </c>
      <c r="P35" s="111" t="str">
        <f t="shared" si="3"/>
        <v/>
      </c>
      <c r="Q35" s="236" t="str">
        <f t="shared" si="4"/>
        <v/>
      </c>
      <c r="R35" s="240">
        <f t="shared" si="7"/>
        <v>0</v>
      </c>
      <c r="S35" s="238" t="str">
        <f t="shared" si="0"/>
        <v/>
      </c>
      <c r="T35" s="239">
        <f t="shared" si="1"/>
        <v>0</v>
      </c>
    </row>
    <row r="36" spans="1:24" x14ac:dyDescent="0.2">
      <c r="A36" s="3"/>
      <c r="B36" s="2"/>
      <c r="C36" s="20"/>
      <c r="D36" s="26"/>
      <c r="E36" s="28"/>
      <c r="F36" s="155">
        <f t="shared" si="8"/>
        <v>0</v>
      </c>
      <c r="G36" s="314"/>
      <c r="H36" s="315"/>
      <c r="I36" s="313">
        <f t="shared" si="5"/>
        <v>1</v>
      </c>
      <c r="J36" s="22"/>
      <c r="K36" s="24"/>
      <c r="L36" s="94" t="str">
        <f t="shared" si="6"/>
        <v>Check Units</v>
      </c>
      <c r="M36" s="120"/>
      <c r="N36" s="113"/>
      <c r="O36" s="116" t="str">
        <f t="shared" si="2"/>
        <v>0</v>
      </c>
      <c r="P36" s="111" t="str">
        <f t="shared" si="3"/>
        <v/>
      </c>
      <c r="Q36" s="236" t="str">
        <f t="shared" si="4"/>
        <v/>
      </c>
      <c r="R36" s="240">
        <f t="shared" si="7"/>
        <v>0</v>
      </c>
      <c r="S36" s="238" t="str">
        <f t="shared" si="0"/>
        <v/>
      </c>
      <c r="T36" s="239">
        <f t="shared" si="1"/>
        <v>0</v>
      </c>
    </row>
    <row r="37" spans="1:24" ht="12.2" customHeight="1" x14ac:dyDescent="0.2">
      <c r="A37" s="3"/>
      <c r="B37" s="2"/>
      <c r="C37" s="20"/>
      <c r="D37" s="26"/>
      <c r="E37" s="28"/>
      <c r="F37" s="155">
        <f t="shared" si="8"/>
        <v>0</v>
      </c>
      <c r="G37" s="314"/>
      <c r="H37" s="315"/>
      <c r="I37" s="313">
        <f t="shared" si="5"/>
        <v>1</v>
      </c>
      <c r="J37" s="22"/>
      <c r="K37" s="24"/>
      <c r="L37" s="94" t="str">
        <f t="shared" si="6"/>
        <v>Check Units</v>
      </c>
      <c r="M37" s="120"/>
      <c r="N37" s="113"/>
      <c r="O37" s="116" t="str">
        <f t="shared" si="2"/>
        <v>0</v>
      </c>
      <c r="P37" s="111" t="str">
        <f t="shared" si="3"/>
        <v/>
      </c>
      <c r="Q37" s="236" t="str">
        <f t="shared" si="4"/>
        <v/>
      </c>
      <c r="R37" s="240">
        <f t="shared" si="7"/>
        <v>0</v>
      </c>
      <c r="S37" s="238" t="str">
        <f t="shared" si="0"/>
        <v/>
      </c>
      <c r="T37" s="239">
        <f t="shared" si="1"/>
        <v>0</v>
      </c>
    </row>
    <row r="38" spans="1:24" ht="12.2" customHeight="1" x14ac:dyDescent="0.2">
      <c r="A38" s="3"/>
      <c r="B38" s="2"/>
      <c r="C38" s="20"/>
      <c r="D38" s="26"/>
      <c r="E38" s="28"/>
      <c r="F38" s="155">
        <f t="shared" si="8"/>
        <v>0</v>
      </c>
      <c r="G38" s="314"/>
      <c r="H38" s="315"/>
      <c r="I38" s="313">
        <f t="shared" si="5"/>
        <v>1</v>
      </c>
      <c r="J38" s="22"/>
      <c r="K38" s="24"/>
      <c r="L38" s="94" t="str">
        <f t="shared" si="6"/>
        <v>Check Units</v>
      </c>
      <c r="M38" s="120"/>
      <c r="N38" s="113"/>
      <c r="O38" s="116" t="str">
        <f t="shared" si="2"/>
        <v>0</v>
      </c>
      <c r="P38" s="111" t="str">
        <f t="shared" si="3"/>
        <v/>
      </c>
      <c r="Q38" s="236" t="str">
        <f t="shared" si="4"/>
        <v/>
      </c>
      <c r="R38" s="240">
        <f t="shared" si="7"/>
        <v>0</v>
      </c>
      <c r="S38" s="238" t="str">
        <f t="shared" si="0"/>
        <v/>
      </c>
      <c r="T38" s="239">
        <f t="shared" si="1"/>
        <v>0</v>
      </c>
    </row>
    <row r="39" spans="1:24" ht="12.2" customHeight="1" x14ac:dyDescent="0.2">
      <c r="A39" s="3"/>
      <c r="B39" s="2"/>
      <c r="C39" s="20"/>
      <c r="D39" s="26"/>
      <c r="E39" s="28"/>
      <c r="F39" s="155">
        <f t="shared" si="8"/>
        <v>0</v>
      </c>
      <c r="G39" s="314"/>
      <c r="H39" s="315"/>
      <c r="I39" s="313">
        <f t="shared" si="5"/>
        <v>1</v>
      </c>
      <c r="J39" s="22"/>
      <c r="K39" s="24"/>
      <c r="L39" s="94" t="str">
        <f t="shared" si="6"/>
        <v>Check Units</v>
      </c>
      <c r="M39" s="120"/>
      <c r="N39" s="113"/>
      <c r="O39" s="116" t="str">
        <f t="shared" si="2"/>
        <v>0</v>
      </c>
      <c r="P39" s="111" t="str">
        <f t="shared" si="3"/>
        <v/>
      </c>
      <c r="Q39" s="236" t="str">
        <f t="shared" si="4"/>
        <v/>
      </c>
      <c r="R39" s="240">
        <f t="shared" si="7"/>
        <v>0</v>
      </c>
      <c r="S39" s="238" t="str">
        <f t="shared" si="0"/>
        <v/>
      </c>
      <c r="T39" s="239">
        <f t="shared" si="1"/>
        <v>0</v>
      </c>
    </row>
    <row r="40" spans="1:24" ht="12.2" customHeight="1" thickBot="1" x14ac:dyDescent="0.25">
      <c r="A40" s="4"/>
      <c r="B40" s="29"/>
      <c r="C40" s="30"/>
      <c r="D40" s="27"/>
      <c r="E40" s="109"/>
      <c r="F40" s="156">
        <f t="shared" si="8"/>
        <v>0</v>
      </c>
      <c r="G40" s="316"/>
      <c r="H40" s="317"/>
      <c r="I40" s="318">
        <f t="shared" si="5"/>
        <v>1</v>
      </c>
      <c r="J40" s="23"/>
      <c r="K40" s="25"/>
      <c r="L40" s="198" t="str">
        <f t="shared" si="6"/>
        <v>Check Units</v>
      </c>
      <c r="M40" s="121"/>
      <c r="N40" s="114"/>
      <c r="O40" s="117" t="str">
        <f t="shared" si="2"/>
        <v>0</v>
      </c>
      <c r="P40" s="112" t="str">
        <f t="shared" si="3"/>
        <v/>
      </c>
      <c r="Q40" s="241" t="str">
        <f t="shared" si="4"/>
        <v/>
      </c>
      <c r="R40" s="242">
        <f t="shared" si="7"/>
        <v>0</v>
      </c>
      <c r="S40" s="243" t="str">
        <f t="shared" si="0"/>
        <v/>
      </c>
      <c r="T40" s="244">
        <f t="shared" si="1"/>
        <v>0</v>
      </c>
    </row>
    <row r="41" spans="1:24" s="95" customFormat="1" ht="12.2" customHeight="1" thickTop="1" thickBot="1" x14ac:dyDescent="0.25">
      <c r="C41" s="96"/>
      <c r="D41" s="96"/>
      <c r="I41" s="44"/>
      <c r="J41" s="97"/>
      <c r="M41" s="98"/>
      <c r="N41" s="99"/>
      <c r="O41" s="99"/>
      <c r="Q41" s="245"/>
      <c r="R41" s="245"/>
      <c r="S41" s="245"/>
      <c r="T41" s="246"/>
      <c r="U41" s="101"/>
      <c r="V41" s="101"/>
      <c r="W41" s="102"/>
      <c r="X41" s="100"/>
    </row>
    <row r="42" spans="1:24" s="95" customFormat="1" ht="12.2" customHeight="1" thickTop="1" x14ac:dyDescent="0.2">
      <c r="A42" s="433" t="s">
        <v>99</v>
      </c>
      <c r="B42" s="434"/>
      <c r="C42" s="434"/>
      <c r="D42" s="434"/>
      <c r="E42" s="434"/>
      <c r="F42" s="434"/>
      <c r="G42" s="434"/>
      <c r="H42" s="434"/>
      <c r="I42" s="434"/>
      <c r="J42" s="434"/>
      <c r="K42" s="434"/>
      <c r="M42" s="39"/>
      <c r="N42" s="389" t="s">
        <v>51</v>
      </c>
      <c r="O42" s="390"/>
      <c r="P42" s="391"/>
      <c r="Q42" s="448" t="s">
        <v>9</v>
      </c>
      <c r="R42" s="449"/>
      <c r="S42" s="448" t="s">
        <v>11</v>
      </c>
      <c r="T42" s="450"/>
    </row>
    <row r="43" spans="1:24" s="95" customFormat="1" ht="16.5" thickBot="1" x14ac:dyDescent="0.35">
      <c r="A43" s="434"/>
      <c r="B43" s="434"/>
      <c r="C43" s="434"/>
      <c r="D43" s="434"/>
      <c r="E43" s="434"/>
      <c r="F43" s="434"/>
      <c r="G43" s="434"/>
      <c r="H43" s="434"/>
      <c r="I43" s="434"/>
      <c r="J43" s="434"/>
      <c r="K43" s="434"/>
      <c r="M43" s="39"/>
      <c r="N43" s="392"/>
      <c r="O43" s="393"/>
      <c r="P43" s="394"/>
      <c r="Q43" s="247" t="s">
        <v>34</v>
      </c>
      <c r="R43" s="248" t="s">
        <v>82</v>
      </c>
      <c r="S43" s="247" t="s">
        <v>35</v>
      </c>
      <c r="T43" s="249" t="s">
        <v>14</v>
      </c>
    </row>
    <row r="44" spans="1:24" ht="21" customHeight="1" x14ac:dyDescent="0.25">
      <c r="A44" s="157" t="s">
        <v>111</v>
      </c>
      <c r="B44" s="158"/>
      <c r="C44" s="158"/>
      <c r="D44" s="158"/>
      <c r="E44" s="158"/>
      <c r="F44" s="158"/>
      <c r="G44" s="158"/>
      <c r="H44" s="158"/>
      <c r="I44" s="158"/>
      <c r="J44" s="158"/>
      <c r="K44" s="158"/>
      <c r="N44" s="386" t="s">
        <v>91</v>
      </c>
      <c r="O44" s="387"/>
      <c r="P44" s="388"/>
      <c r="Q44" s="250"/>
      <c r="R44" s="251"/>
      <c r="S44" s="251"/>
      <c r="T44" s="252"/>
    </row>
    <row r="45" spans="1:24" ht="13.5" thickBot="1" x14ac:dyDescent="0.25">
      <c r="A45" s="186" t="s">
        <v>101</v>
      </c>
      <c r="B45" s="186"/>
      <c r="C45" s="186"/>
      <c r="D45" s="158"/>
      <c r="E45" s="158"/>
      <c r="F45" s="158" t="s">
        <v>102</v>
      </c>
      <c r="G45" s="148"/>
      <c r="H45" s="148"/>
      <c r="I45" s="145"/>
      <c r="J45" s="148"/>
      <c r="K45" s="148"/>
      <c r="N45" s="411" t="s">
        <v>90</v>
      </c>
      <c r="O45" s="412"/>
      <c r="P45" s="413"/>
      <c r="Q45" s="253">
        <f>SUM(Q23:Q40)</f>
        <v>0</v>
      </c>
      <c r="R45" s="254">
        <f>SUM(R23:R40)</f>
        <v>0</v>
      </c>
      <c r="S45" s="255">
        <f>SUM(S23:S40)</f>
        <v>0</v>
      </c>
      <c r="T45" s="256">
        <f>SUM(T23:T40)</f>
        <v>0</v>
      </c>
    </row>
    <row r="46" spans="1:24" ht="21" customHeight="1" x14ac:dyDescent="0.25">
      <c r="A46" s="157" t="s">
        <v>105</v>
      </c>
      <c r="B46" s="158"/>
      <c r="C46" s="158"/>
      <c r="D46" s="158"/>
      <c r="E46" s="158"/>
      <c r="F46" s="158"/>
      <c r="G46" s="158"/>
      <c r="H46" s="158"/>
      <c r="I46" s="158"/>
      <c r="J46" s="158"/>
      <c r="K46" s="158"/>
      <c r="N46" s="386" t="s">
        <v>92</v>
      </c>
      <c r="O46" s="387"/>
      <c r="P46" s="388"/>
      <c r="Q46" s="127"/>
      <c r="R46" s="126"/>
      <c r="S46" s="126"/>
      <c r="T46" s="128"/>
    </row>
    <row r="47" spans="1:24" ht="12" customHeight="1" x14ac:dyDescent="0.2">
      <c r="A47" s="145"/>
      <c r="B47" s="158"/>
      <c r="C47" s="158"/>
      <c r="D47" s="158"/>
      <c r="E47" s="158"/>
      <c r="F47" s="158"/>
      <c r="G47" s="158"/>
      <c r="H47" s="158"/>
      <c r="I47" s="158"/>
      <c r="J47" s="158"/>
      <c r="K47" s="158"/>
      <c r="N47" s="414" t="s">
        <v>90</v>
      </c>
      <c r="O47" s="415"/>
      <c r="P47" s="416"/>
      <c r="Q47" s="199">
        <f>Q45/2000</f>
        <v>0</v>
      </c>
      <c r="R47" s="200">
        <f>R45/2000</f>
        <v>0</v>
      </c>
      <c r="S47" s="212">
        <f>S45/2000</f>
        <v>0</v>
      </c>
      <c r="T47" s="213">
        <f>T45/2000</f>
        <v>0</v>
      </c>
    </row>
    <row r="48" spans="1:24" ht="15" x14ac:dyDescent="0.25">
      <c r="A48" s="157" t="s">
        <v>110</v>
      </c>
      <c r="B48" s="158"/>
      <c r="C48" s="146"/>
      <c r="D48" s="158"/>
      <c r="E48" s="158"/>
      <c r="F48" s="158"/>
      <c r="G48" s="158"/>
      <c r="H48" s="158"/>
      <c r="I48" s="158"/>
      <c r="J48" s="158"/>
      <c r="K48" s="158"/>
      <c r="N48" s="414" t="s">
        <v>60</v>
      </c>
      <c r="O48" s="415"/>
      <c r="P48" s="416"/>
      <c r="Q48" s="201">
        <f>(Q45-Q23)/2000</f>
        <v>0</v>
      </c>
      <c r="R48" s="202"/>
      <c r="S48" s="214">
        <f>(S$45-S$23)/2000</f>
        <v>0</v>
      </c>
      <c r="T48" s="203"/>
    </row>
    <row r="49" spans="1:22" ht="12.2" customHeight="1" x14ac:dyDescent="0.2">
      <c r="A49" s="158"/>
      <c r="B49" s="158"/>
      <c r="C49" s="187" t="s">
        <v>103</v>
      </c>
      <c r="D49" s="146"/>
      <c r="E49" s="160"/>
      <c r="F49" s="187" t="s">
        <v>104</v>
      </c>
      <c r="G49" s="145"/>
      <c r="H49" s="145"/>
      <c r="I49" s="145"/>
      <c r="J49" s="159"/>
      <c r="K49" s="158"/>
      <c r="N49" s="414" t="s">
        <v>88</v>
      </c>
      <c r="O49" s="415"/>
      <c r="P49" s="416"/>
      <c r="Q49" s="204"/>
      <c r="R49" s="205">
        <f>R47*0.96</f>
        <v>0</v>
      </c>
      <c r="S49" s="204"/>
      <c r="T49" s="215">
        <f>T47*0.96</f>
        <v>0</v>
      </c>
    </row>
    <row r="50" spans="1:22" s="104" customFormat="1" ht="16.5" thickBot="1" x14ac:dyDescent="0.3">
      <c r="A50" s="157" t="s">
        <v>112</v>
      </c>
      <c r="B50" s="158"/>
      <c r="C50" s="158"/>
      <c r="D50" s="158"/>
      <c r="E50" s="158"/>
      <c r="F50" s="158"/>
      <c r="G50" s="158"/>
      <c r="H50" s="158"/>
      <c r="I50" s="158"/>
      <c r="J50" s="158"/>
      <c r="K50" s="158"/>
      <c r="M50" s="39"/>
      <c r="N50" s="423" t="s">
        <v>89</v>
      </c>
      <c r="O50" s="424"/>
      <c r="P50" s="425"/>
      <c r="Q50" s="206"/>
      <c r="R50" s="207">
        <f>R47*0.925</f>
        <v>0</v>
      </c>
      <c r="S50" s="206"/>
      <c r="T50" s="216">
        <f>T47*0.925</f>
        <v>0</v>
      </c>
    </row>
    <row r="51" spans="1:22" ht="21" customHeight="1" x14ac:dyDescent="0.2">
      <c r="A51" s="158" t="s">
        <v>123</v>
      </c>
      <c r="B51" s="148"/>
      <c r="C51" s="158" t="s">
        <v>106</v>
      </c>
      <c r="D51" s="146"/>
      <c r="E51" s="158"/>
      <c r="F51" s="158"/>
      <c r="G51" s="158"/>
      <c r="H51" s="158"/>
      <c r="I51" s="158"/>
      <c r="J51" s="158"/>
      <c r="K51" s="158"/>
      <c r="N51" s="420" t="s">
        <v>59</v>
      </c>
      <c r="O51" s="421"/>
      <c r="P51" s="422"/>
      <c r="Q51" s="129"/>
      <c r="R51" s="130"/>
      <c r="S51" s="131"/>
      <c r="T51" s="123"/>
    </row>
    <row r="52" spans="1:22" ht="12.2" customHeight="1" x14ac:dyDescent="0.2">
      <c r="A52" s="158"/>
      <c r="B52" s="158"/>
      <c r="C52" s="158"/>
      <c r="D52" s="158"/>
      <c r="E52" s="158"/>
      <c r="F52" s="158"/>
      <c r="G52" s="158"/>
      <c r="H52" s="158"/>
      <c r="I52" s="158"/>
      <c r="J52" s="158"/>
      <c r="K52" s="158"/>
      <c r="L52" s="105"/>
      <c r="N52" s="414" t="s">
        <v>90</v>
      </c>
      <c r="O52" s="415"/>
      <c r="P52" s="416"/>
      <c r="Q52" s="214" t="e">
        <f>Q45/Q57</f>
        <v>#DIV/0!</v>
      </c>
      <c r="R52" s="217" t="e">
        <f>R45/Q57</f>
        <v>#DIV/0!</v>
      </c>
      <c r="S52" s="220" t="e">
        <f>S45/Q57</f>
        <v>#DIV/0!</v>
      </c>
      <c r="T52" s="215" t="e">
        <f>T45/Q57</f>
        <v>#DIV/0!</v>
      </c>
    </row>
    <row r="53" spans="1:22" ht="12.2" customHeight="1" x14ac:dyDescent="0.2">
      <c r="A53" s="158"/>
      <c r="B53" s="158"/>
      <c r="C53" s="158"/>
      <c r="D53" s="158"/>
      <c r="E53" s="158"/>
      <c r="F53" s="158"/>
      <c r="G53" s="158"/>
      <c r="H53" s="158"/>
      <c r="I53" s="158"/>
      <c r="J53" s="158"/>
      <c r="K53" s="158"/>
      <c r="N53" s="414" t="s">
        <v>95</v>
      </c>
      <c r="O53" s="415"/>
      <c r="P53" s="416"/>
      <c r="Q53" s="214" t="e">
        <f>(Q$45-Q$23)/Q57</f>
        <v>#DIV/0!</v>
      </c>
      <c r="R53" s="125"/>
      <c r="S53" s="214" t="e">
        <f>(S$45-S$23)/Q57</f>
        <v>#DIV/0!</v>
      </c>
      <c r="T53" s="122"/>
    </row>
    <row r="54" spans="1:22" ht="12.2" customHeight="1" x14ac:dyDescent="0.2">
      <c r="A54" s="158"/>
      <c r="B54" s="158"/>
      <c r="C54" s="158"/>
      <c r="D54" s="158"/>
      <c r="E54" s="158"/>
      <c r="F54" s="158"/>
      <c r="G54" s="158"/>
      <c r="H54" s="158"/>
      <c r="I54" s="158"/>
      <c r="J54" s="158"/>
      <c r="K54" s="158"/>
      <c r="N54" s="414" t="s">
        <v>88</v>
      </c>
      <c r="O54" s="415"/>
      <c r="P54" s="416"/>
      <c r="Q54" s="124"/>
      <c r="R54" s="218" t="e">
        <f>R52*0.96</f>
        <v>#DIV/0!</v>
      </c>
      <c r="S54" s="208"/>
      <c r="T54" s="221" t="e">
        <f>T52*0.96</f>
        <v>#DIV/0!</v>
      </c>
    </row>
    <row r="55" spans="1:22" ht="16.5" thickBot="1" x14ac:dyDescent="0.25">
      <c r="A55" s="145"/>
      <c r="B55" s="435"/>
      <c r="C55" s="435"/>
      <c r="D55" s="435"/>
      <c r="E55" s="435"/>
      <c r="F55" s="435"/>
      <c r="G55" s="435"/>
      <c r="H55" s="228"/>
      <c r="I55" s="145"/>
      <c r="J55" s="145"/>
      <c r="K55" s="145"/>
      <c r="N55" s="417" t="s">
        <v>89</v>
      </c>
      <c r="O55" s="418"/>
      <c r="P55" s="419"/>
      <c r="Q55" s="208"/>
      <c r="R55" s="219" t="e">
        <f>R52*0.925</f>
        <v>#DIV/0!</v>
      </c>
      <c r="S55" s="208"/>
      <c r="T55" s="222" t="e">
        <f>T52*0.925</f>
        <v>#DIV/0!</v>
      </c>
    </row>
    <row r="56" spans="1:22" ht="21" thickBot="1" x14ac:dyDescent="0.35">
      <c r="A56" s="149"/>
      <c r="B56" s="147"/>
      <c r="C56" s="147"/>
      <c r="D56" s="148" t="s">
        <v>107</v>
      </c>
      <c r="E56" s="147"/>
      <c r="F56" s="147"/>
      <c r="G56" s="147"/>
      <c r="H56" s="147"/>
      <c r="I56" s="147"/>
      <c r="J56" s="147"/>
      <c r="K56" s="147"/>
      <c r="N56" s="446" t="s">
        <v>128</v>
      </c>
      <c r="O56" s="447"/>
      <c r="P56" s="447"/>
      <c r="Q56" s="209"/>
      <c r="R56" s="209"/>
      <c r="S56" s="223">
        <f>(1-(1-T$4))*100</f>
        <v>0</v>
      </c>
      <c r="T56" s="224">
        <f>(1-(1-T$5)*(1-T$6))*100</f>
        <v>96.5</v>
      </c>
    </row>
    <row r="57" spans="1:22" ht="21" thickBot="1" x14ac:dyDescent="0.35">
      <c r="A57" s="150"/>
      <c r="B57" s="432" t="s">
        <v>108</v>
      </c>
      <c r="C57" s="432"/>
      <c r="D57" s="432"/>
      <c r="E57" s="432"/>
      <c r="F57" s="432"/>
      <c r="G57" s="432"/>
      <c r="H57" s="229"/>
      <c r="I57" s="150"/>
      <c r="J57" s="430"/>
      <c r="K57" s="431"/>
      <c r="N57" s="408" t="s">
        <v>96</v>
      </c>
      <c r="O57" s="409"/>
      <c r="P57" s="410"/>
      <c r="Q57" s="210">
        <f>SUM(O23:O40)</f>
        <v>0</v>
      </c>
      <c r="R57" s="211">
        <f>SUMPRODUCT(F23:F40,O23:O40)/2000</f>
        <v>0</v>
      </c>
      <c r="S57" s="44"/>
      <c r="T57" s="44"/>
      <c r="V57" s="43"/>
    </row>
    <row r="58" spans="1:22" ht="21" thickTop="1" x14ac:dyDescent="0.3">
      <c r="A58" s="149"/>
      <c r="B58" s="145"/>
      <c r="C58" s="146"/>
      <c r="D58" s="148" t="s">
        <v>100</v>
      </c>
      <c r="E58" s="145"/>
      <c r="F58" s="145"/>
      <c r="G58" s="145"/>
      <c r="H58" s="145"/>
      <c r="I58" s="149"/>
      <c r="J58" s="429" t="s">
        <v>109</v>
      </c>
      <c r="K58" s="429"/>
      <c r="T58" s="151" t="s">
        <v>113</v>
      </c>
    </row>
    <row r="59" spans="1:22" x14ac:dyDescent="0.2">
      <c r="T59" s="226" t="s">
        <v>131</v>
      </c>
    </row>
  </sheetData>
  <sheetProtection sheet="1" objects="1" scenarios="1"/>
  <mergeCells count="52">
    <mergeCell ref="J5:K5"/>
    <mergeCell ref="J6:K6"/>
    <mergeCell ref="J11:K11"/>
    <mergeCell ref="B3:E3"/>
    <mergeCell ref="B4:E4"/>
    <mergeCell ref="B5:E5"/>
    <mergeCell ref="B6:E6"/>
    <mergeCell ref="J10:L10"/>
    <mergeCell ref="I7:J7"/>
    <mergeCell ref="Q3:T3"/>
    <mergeCell ref="Q4:R4"/>
    <mergeCell ref="Q5:R5"/>
    <mergeCell ref="Q6:R6"/>
    <mergeCell ref="N56:P56"/>
    <mergeCell ref="N49:P49"/>
    <mergeCell ref="Q42:R42"/>
    <mergeCell ref="S42:T42"/>
    <mergeCell ref="N48:P48"/>
    <mergeCell ref="J58:K58"/>
    <mergeCell ref="J57:K57"/>
    <mergeCell ref="B57:G57"/>
    <mergeCell ref="A42:K43"/>
    <mergeCell ref="B55:G55"/>
    <mergeCell ref="G19:I19"/>
    <mergeCell ref="A19:A20"/>
    <mergeCell ref="N57:P57"/>
    <mergeCell ref="N45:P45"/>
    <mergeCell ref="N47:P47"/>
    <mergeCell ref="N46:P46"/>
    <mergeCell ref="N55:P55"/>
    <mergeCell ref="N54:P54"/>
    <mergeCell ref="N53:P53"/>
    <mergeCell ref="N52:P52"/>
    <mergeCell ref="N51:P51"/>
    <mergeCell ref="N50:P50"/>
    <mergeCell ref="A1:T1"/>
    <mergeCell ref="B19:B21"/>
    <mergeCell ref="C19:C20"/>
    <mergeCell ref="E19:E20"/>
    <mergeCell ref="M19:O19"/>
    <mergeCell ref="J19:K19"/>
    <mergeCell ref="S20:T20"/>
    <mergeCell ref="C10:H10"/>
    <mergeCell ref="C15:H15"/>
    <mergeCell ref="Q7:T7"/>
    <mergeCell ref="Q20:R20"/>
    <mergeCell ref="Q19:T19"/>
    <mergeCell ref="E7:F7"/>
    <mergeCell ref="N44:P44"/>
    <mergeCell ref="N42:P42"/>
    <mergeCell ref="N43:P43"/>
    <mergeCell ref="J15:L15"/>
  </mergeCells>
  <phoneticPr fontId="0" type="noConversion"/>
  <conditionalFormatting sqref="T4:T6">
    <cfRule type="cellIs" priority="1" stopIfTrue="1" operator="between">
      <formula>0</formula>
      <formula>99.9</formula>
    </cfRule>
  </conditionalFormatting>
  <dataValidations count="2">
    <dataValidation type="decimal" allowBlank="1" showInputMessage="1" showErrorMessage="1" error="Out of Range_x000a_" promptTitle="Percentage" prompt="0% to 99.9%_x000a_" sqref="T5:T6">
      <formula1>0</formula1>
      <formula2>0.999</formula2>
    </dataValidation>
    <dataValidation type="decimal" allowBlank="1" showInputMessage="1" showErrorMessage="1" error="Out of Range_x000a_" promptTitle="Percentage" prompt="0% to 99.9%_x000a_" sqref="T4">
      <formula1>0</formula1>
      <formula2>99.9</formula2>
    </dataValidation>
  </dataValidations>
  <printOptions horizontalCentered="1" verticalCentered="1"/>
  <pageMargins left="0" right="0" top="0" bottom="0" header="0.25" footer="0.25"/>
  <pageSetup paperSize="17" scale="82" pageOrder="overThenDown"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3"/>
  <sheetViews>
    <sheetView workbookViewId="0">
      <pane xSplit="5" ySplit="4" topLeftCell="F5" activePane="bottomRight" state="frozen"/>
      <selection pane="topRight" activeCell="F1" sqref="F1"/>
      <selection pane="bottomLeft" activeCell="A5" sqref="A5"/>
      <selection pane="bottomRight" activeCell="A3" sqref="A3"/>
    </sheetView>
  </sheetViews>
  <sheetFormatPr defaultRowHeight="12.75" x14ac:dyDescent="0.2"/>
  <cols>
    <col min="1" max="1" width="18.5703125" bestFit="1" customWidth="1"/>
    <col min="2" max="2" width="14.85546875" customWidth="1"/>
    <col min="3" max="3" width="13.140625" customWidth="1"/>
    <col min="4" max="4" width="9.140625" style="271"/>
    <col min="5" max="5" width="12.42578125" bestFit="1" customWidth="1"/>
    <col min="8" max="8" width="10.140625" customWidth="1"/>
    <col min="11" max="11" width="10.140625" customWidth="1"/>
    <col min="14" max="14" width="10.140625" customWidth="1"/>
    <col min="17" max="17" width="10.140625" customWidth="1"/>
    <col min="20" max="20" width="10.140625" bestFit="1" customWidth="1"/>
    <col min="23" max="23" width="10.140625" customWidth="1"/>
    <col min="26" max="26" width="10.140625" customWidth="1"/>
    <col min="29" max="29" width="10.140625" customWidth="1"/>
    <col min="32" max="32" width="10.140625" customWidth="1"/>
    <col min="35" max="35" width="10.140625" customWidth="1"/>
    <col min="38" max="38" width="10.140625" customWidth="1"/>
    <col min="41" max="41" width="10.140625" customWidth="1"/>
  </cols>
  <sheetData>
    <row r="1" spans="1:41" s="267" customFormat="1" ht="24" thickTop="1" x14ac:dyDescent="0.35">
      <c r="A1" s="266" t="s">
        <v>138</v>
      </c>
      <c r="B1" s="473" t="s">
        <v>141</v>
      </c>
      <c r="C1" s="474"/>
      <c r="D1" s="474"/>
      <c r="E1" s="474"/>
      <c r="F1" s="474"/>
      <c r="G1" s="474"/>
      <c r="H1" s="474"/>
      <c r="I1" s="474"/>
      <c r="J1" s="474"/>
      <c r="K1" s="474"/>
      <c r="L1" s="474"/>
      <c r="M1" s="474"/>
      <c r="N1" s="474"/>
      <c r="O1" s="475"/>
      <c r="P1" s="483" t="s">
        <v>139</v>
      </c>
      <c r="Q1" s="483"/>
    </row>
    <row r="2" spans="1:41" s="269" customFormat="1" ht="24" thickBot="1" x14ac:dyDescent="0.4">
      <c r="A2" s="268" t="s">
        <v>140</v>
      </c>
      <c r="B2" s="476"/>
      <c r="C2" s="477"/>
      <c r="D2" s="477"/>
      <c r="E2" s="477"/>
      <c r="F2" s="477"/>
      <c r="G2" s="477"/>
      <c r="H2" s="477"/>
      <c r="I2" s="477"/>
      <c r="J2" s="477"/>
      <c r="K2" s="477"/>
      <c r="L2" s="477"/>
      <c r="M2" s="477"/>
      <c r="N2" s="477"/>
      <c r="O2" s="478"/>
      <c r="P2" s="484"/>
      <c r="Q2" s="484"/>
    </row>
    <row r="3" spans="1:41" s="269" customFormat="1" ht="24" thickBot="1" x14ac:dyDescent="0.4">
      <c r="A3" s="298">
        <f>Coating_Usage!B7</f>
        <v>0</v>
      </c>
      <c r="B3" s="479" t="s">
        <v>159</v>
      </c>
      <c r="C3" s="480"/>
      <c r="D3" s="481"/>
      <c r="E3" s="327">
        <f>Coating_Usage!J3</f>
        <v>0</v>
      </c>
      <c r="F3" s="296"/>
      <c r="G3" s="296"/>
      <c r="H3" s="296"/>
      <c r="I3" s="479" t="s">
        <v>160</v>
      </c>
      <c r="J3" s="480"/>
      <c r="K3" s="480"/>
      <c r="L3" s="480"/>
      <c r="M3" s="490">
        <f>Coating_Usage!J4</f>
        <v>0</v>
      </c>
      <c r="N3" s="491"/>
      <c r="O3" s="297"/>
      <c r="P3" s="482" t="s">
        <v>142</v>
      </c>
      <c r="Q3" s="482"/>
    </row>
    <row r="4" spans="1:41" s="269" customFormat="1" ht="21.75" thickTop="1" thickBot="1" x14ac:dyDescent="0.35">
      <c r="A4" s="485"/>
      <c r="B4" s="486"/>
      <c r="C4" s="486"/>
      <c r="D4" s="486"/>
      <c r="E4" s="486"/>
      <c r="F4" s="486"/>
      <c r="G4" s="486"/>
      <c r="H4" s="486"/>
      <c r="I4" s="486"/>
      <c r="J4" s="486"/>
      <c r="K4" s="486"/>
      <c r="L4" s="486"/>
      <c r="M4" s="486"/>
      <c r="N4" s="486"/>
      <c r="O4" s="486"/>
      <c r="P4" s="486"/>
      <c r="Q4" s="487"/>
    </row>
    <row r="5" spans="1:41" ht="19.5" thickTop="1" thickBot="1" x14ac:dyDescent="0.3">
      <c r="A5" s="498" t="s">
        <v>161</v>
      </c>
      <c r="B5" s="499"/>
      <c r="C5" s="499"/>
      <c r="D5" s="499"/>
      <c r="E5" s="499"/>
      <c r="F5" s="270"/>
      <c r="G5" s="500" t="s">
        <v>162</v>
      </c>
      <c r="H5" s="500"/>
      <c r="I5" s="500"/>
      <c r="J5" s="500"/>
      <c r="K5" s="500"/>
      <c r="L5" s="501"/>
      <c r="M5" s="501"/>
      <c r="N5" s="501"/>
      <c r="O5" s="501"/>
      <c r="P5" s="501"/>
      <c r="Q5" s="502"/>
    </row>
    <row r="6" spans="1:41" ht="14.25" thickTop="1" thickBot="1" x14ac:dyDescent="0.25">
      <c r="A6" s="305"/>
    </row>
    <row r="7" spans="1:41" s="322" customFormat="1" ht="18.75" thickTop="1" x14ac:dyDescent="0.25">
      <c r="A7" s="492" t="s">
        <v>143</v>
      </c>
      <c r="B7" s="493"/>
      <c r="C7" s="493"/>
      <c r="D7" s="493"/>
      <c r="E7" s="494"/>
      <c r="F7" s="495" t="s">
        <v>166</v>
      </c>
      <c r="G7" s="496"/>
      <c r="H7" s="496"/>
      <c r="I7" s="496"/>
      <c r="J7" s="496"/>
      <c r="K7" s="496"/>
      <c r="L7" s="496"/>
      <c r="M7" s="496"/>
      <c r="N7" s="496"/>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496"/>
      <c r="AN7" s="496"/>
      <c r="AO7" s="497"/>
    </row>
    <row r="8" spans="1:41" x14ac:dyDescent="0.2">
      <c r="A8" s="272"/>
      <c r="B8" s="273"/>
      <c r="C8" s="273"/>
      <c r="D8" s="274"/>
      <c r="E8" s="275"/>
      <c r="F8" s="469"/>
      <c r="G8" s="467"/>
      <c r="H8" s="468"/>
      <c r="I8" s="469"/>
      <c r="J8" s="467"/>
      <c r="K8" s="468"/>
      <c r="L8" s="469"/>
      <c r="M8" s="467"/>
      <c r="N8" s="468"/>
      <c r="O8" s="488"/>
      <c r="P8" s="488"/>
      <c r="Q8" s="488"/>
      <c r="R8" s="488"/>
      <c r="S8" s="488"/>
      <c r="T8" s="488"/>
      <c r="U8" s="469"/>
      <c r="V8" s="467"/>
      <c r="W8" s="468"/>
      <c r="X8" s="469"/>
      <c r="Y8" s="467"/>
      <c r="Z8" s="468"/>
      <c r="AA8" s="469"/>
      <c r="AB8" s="467"/>
      <c r="AC8" s="470"/>
      <c r="AD8" s="466"/>
      <c r="AE8" s="467"/>
      <c r="AF8" s="468"/>
      <c r="AG8" s="469"/>
      <c r="AH8" s="467"/>
      <c r="AI8" s="468"/>
      <c r="AJ8" s="469"/>
      <c r="AK8" s="467"/>
      <c r="AL8" s="468"/>
      <c r="AM8" s="469"/>
      <c r="AN8" s="467"/>
      <c r="AO8" s="470"/>
    </row>
    <row r="9" spans="1:41" x14ac:dyDescent="0.2">
      <c r="A9" s="272" t="s">
        <v>144</v>
      </c>
      <c r="B9" s="489" t="s">
        <v>145</v>
      </c>
      <c r="C9" s="489"/>
      <c r="D9" s="274" t="s">
        <v>146</v>
      </c>
      <c r="E9" s="275" t="s">
        <v>10</v>
      </c>
      <c r="F9" s="469"/>
      <c r="G9" s="467"/>
      <c r="H9" s="468"/>
      <c r="I9" s="469"/>
      <c r="J9" s="467"/>
      <c r="K9" s="468"/>
      <c r="L9" s="469"/>
      <c r="M9" s="467"/>
      <c r="N9" s="468"/>
      <c r="O9" s="488"/>
      <c r="P9" s="488"/>
      <c r="Q9" s="488"/>
      <c r="R9" s="488"/>
      <c r="S9" s="488"/>
      <c r="T9" s="488"/>
      <c r="U9" s="469"/>
      <c r="V9" s="467"/>
      <c r="W9" s="468"/>
      <c r="X9" s="469"/>
      <c r="Y9" s="467"/>
      <c r="Z9" s="468"/>
      <c r="AA9" s="469"/>
      <c r="AB9" s="467"/>
      <c r="AC9" s="470"/>
      <c r="AD9" s="466"/>
      <c r="AE9" s="467"/>
      <c r="AF9" s="468"/>
      <c r="AG9" s="469"/>
      <c r="AH9" s="467"/>
      <c r="AI9" s="468"/>
      <c r="AJ9" s="469"/>
      <c r="AK9" s="467"/>
      <c r="AL9" s="468"/>
      <c r="AM9" s="469"/>
      <c r="AN9" s="467"/>
      <c r="AO9" s="470"/>
    </row>
    <row r="10" spans="1:41" x14ac:dyDescent="0.2">
      <c r="A10" s="272"/>
      <c r="B10" s="273"/>
      <c r="C10" s="273"/>
      <c r="D10" s="274"/>
      <c r="E10" s="275"/>
      <c r="F10" s="471" t="s">
        <v>163</v>
      </c>
      <c r="G10" s="472"/>
      <c r="H10" s="319"/>
      <c r="I10" s="464" t="s">
        <v>163</v>
      </c>
      <c r="J10" s="465"/>
      <c r="K10" s="319"/>
      <c r="L10" s="464" t="s">
        <v>163</v>
      </c>
      <c r="M10" s="465"/>
      <c r="N10" s="319"/>
      <c r="O10" s="464" t="s">
        <v>163</v>
      </c>
      <c r="P10" s="465"/>
      <c r="Q10" s="319"/>
      <c r="R10" s="464" t="s">
        <v>163</v>
      </c>
      <c r="S10" s="465"/>
      <c r="T10" s="319"/>
      <c r="U10" s="464" t="s">
        <v>163</v>
      </c>
      <c r="V10" s="465"/>
      <c r="W10" s="319"/>
      <c r="X10" s="464" t="s">
        <v>163</v>
      </c>
      <c r="Y10" s="465"/>
      <c r="Z10" s="319"/>
      <c r="AA10" s="464" t="s">
        <v>163</v>
      </c>
      <c r="AB10" s="465"/>
      <c r="AC10" s="319"/>
      <c r="AD10" s="464" t="s">
        <v>163</v>
      </c>
      <c r="AE10" s="465"/>
      <c r="AF10" s="319"/>
      <c r="AG10" s="464" t="s">
        <v>163</v>
      </c>
      <c r="AH10" s="465"/>
      <c r="AI10" s="319"/>
      <c r="AJ10" s="464" t="s">
        <v>163</v>
      </c>
      <c r="AK10" s="465"/>
      <c r="AL10" s="319"/>
      <c r="AM10" s="464" t="s">
        <v>163</v>
      </c>
      <c r="AN10" s="465"/>
      <c r="AO10" s="320"/>
    </row>
    <row r="11" spans="1:41" ht="13.5" thickBot="1" x14ac:dyDescent="0.25">
      <c r="A11" s="301"/>
      <c r="B11" s="302" t="s">
        <v>147</v>
      </c>
      <c r="C11" s="302" t="s">
        <v>148</v>
      </c>
      <c r="D11" s="303" t="s">
        <v>149</v>
      </c>
      <c r="E11" s="304" t="s">
        <v>150</v>
      </c>
      <c r="F11" s="276" t="s">
        <v>151</v>
      </c>
      <c r="G11" s="262" t="s">
        <v>150</v>
      </c>
      <c r="H11" s="264" t="s">
        <v>154</v>
      </c>
      <c r="I11" s="276" t="s">
        <v>151</v>
      </c>
      <c r="J11" s="262" t="s">
        <v>150</v>
      </c>
      <c r="K11" s="264" t="s">
        <v>154</v>
      </c>
      <c r="L11" s="276" t="s">
        <v>151</v>
      </c>
      <c r="M11" s="262" t="s">
        <v>150</v>
      </c>
      <c r="N11" s="264" t="s">
        <v>154</v>
      </c>
      <c r="O11" s="276" t="s">
        <v>151</v>
      </c>
      <c r="P11" s="262" t="s">
        <v>150</v>
      </c>
      <c r="Q11" s="264" t="s">
        <v>154</v>
      </c>
      <c r="R11" s="262" t="s">
        <v>151</v>
      </c>
      <c r="S11" s="262" t="s">
        <v>150</v>
      </c>
      <c r="T11" s="264" t="s">
        <v>154</v>
      </c>
      <c r="U11" s="276" t="s">
        <v>151</v>
      </c>
      <c r="V11" s="262" t="s">
        <v>150</v>
      </c>
      <c r="W11" s="264" t="s">
        <v>154</v>
      </c>
      <c r="X11" s="276" t="s">
        <v>151</v>
      </c>
      <c r="Y11" s="262" t="s">
        <v>150</v>
      </c>
      <c r="Z11" s="264" t="s">
        <v>154</v>
      </c>
      <c r="AA11" s="276" t="s">
        <v>151</v>
      </c>
      <c r="AB11" s="262" t="s">
        <v>150</v>
      </c>
      <c r="AC11" s="264" t="s">
        <v>154</v>
      </c>
      <c r="AD11" s="262" t="s">
        <v>151</v>
      </c>
      <c r="AE11" s="262" t="s">
        <v>150</v>
      </c>
      <c r="AF11" s="264" t="s">
        <v>154</v>
      </c>
      <c r="AG11" s="276" t="s">
        <v>151</v>
      </c>
      <c r="AH11" s="262" t="s">
        <v>150</v>
      </c>
      <c r="AI11" s="264" t="s">
        <v>154</v>
      </c>
      <c r="AJ11" s="276" t="s">
        <v>151</v>
      </c>
      <c r="AK11" s="262" t="s">
        <v>150</v>
      </c>
      <c r="AL11" s="264" t="s">
        <v>154</v>
      </c>
      <c r="AM11" s="276" t="s">
        <v>151</v>
      </c>
      <c r="AN11" s="262" t="s">
        <v>150</v>
      </c>
      <c r="AO11" s="277" t="s">
        <v>154</v>
      </c>
    </row>
    <row r="12" spans="1:41" ht="24.95" customHeight="1" x14ac:dyDescent="0.2">
      <c r="A12" s="328">
        <f>Coating_Usage!A23</f>
        <v>0</v>
      </c>
      <c r="B12" s="329" t="str">
        <f>Coating_Usage!B23</f>
        <v>Acetone</v>
      </c>
      <c r="C12" s="329">
        <f>Coating_Usage!C23</f>
        <v>0</v>
      </c>
      <c r="D12" s="330">
        <f>Coating_Usage!M23</f>
        <v>0</v>
      </c>
      <c r="E12" s="331">
        <f>Coating_Usage!F23</f>
        <v>6.593</v>
      </c>
      <c r="F12" s="278"/>
      <c r="G12" s="279" t="str">
        <f t="shared" ref="G12:G29" si="0">IF($E12*F12/100&lt;=0," ",$E12*F12/100)</f>
        <v xml:space="preserve"> </v>
      </c>
      <c r="H12" s="280" t="str">
        <f>IF(ISERR($D12*G12)," ",($D12*G12*(IF(H$10="Organic",(1-Coating_Usage!$T$4),IF(H$10="Particulate",(1-Coating_Usage!$T$5)*(1-Coating_Usage!$T$6),1)))))</f>
        <v xml:space="preserve"> </v>
      </c>
      <c r="I12" s="278"/>
      <c r="J12" s="279" t="str">
        <f t="shared" ref="J12:J29" si="1">IF($E12*I12/100&lt;=0," ",$E12*I12/100)</f>
        <v xml:space="preserve"> </v>
      </c>
      <c r="K12" s="280" t="str">
        <f>IF(ISERR($D12*J12)," ",($D12*J12*(IF(K$10="Organic",(1-Coating_Usage!$T$4),IF(K$10="Particulate",(1-Coating_Usage!$T$5)*(1-Coating_Usage!$T$6),1)))))</f>
        <v xml:space="preserve"> </v>
      </c>
      <c r="L12" s="278"/>
      <c r="M12" s="279" t="str">
        <f t="shared" ref="M12:M29" si="2">IF($E12*L12/100&lt;=0," ",$E12*L12/100)</f>
        <v xml:space="preserve"> </v>
      </c>
      <c r="N12" s="280" t="str">
        <f>IF(ISERR($D12*M12)," ",($D12*M12*(IF(N$10="Organic",(1-Coating_Usage!$T$4),IF(N$10="Particulate",(1-Coating_Usage!$T$5)*(1-Coating_Usage!$T$6),1)))))</f>
        <v xml:space="preserve"> </v>
      </c>
      <c r="O12" s="278"/>
      <c r="P12" s="281" t="str">
        <f t="shared" ref="P12:P29" si="3">IF($E12*O12/100&lt;=0," ",$E12*O12/100)</f>
        <v xml:space="preserve"> </v>
      </c>
      <c r="Q12" s="280" t="str">
        <f>IF(ISERR($D12*P12)," ",($D12*P12*(IF(Q$10="Organic",(1-Coating_Usage!$T$4),IF(Q$10="Particulate",(1-Coating_Usage!$T$5)*(1-Coating_Usage!$T$6),1)))))</f>
        <v xml:space="preserve"> </v>
      </c>
      <c r="R12" s="299"/>
      <c r="S12" s="279" t="str">
        <f t="shared" ref="S12:S29" si="4">IF($E12*R12/100&lt;=0," ",$E12*R12/100)</f>
        <v xml:space="preserve"> </v>
      </c>
      <c r="T12" s="280" t="str">
        <f>IF(ISERR($D12*S12)," ",($D12*S12*(IF(T$10="Organic",(1-Coating_Usage!$T$4),IF(T$10="Particulate",(1-Coating_Usage!$T$5)*(1-Coating_Usage!$T$6),1)))))</f>
        <v xml:space="preserve"> </v>
      </c>
      <c r="U12" s="278"/>
      <c r="V12" s="279" t="str">
        <f t="shared" ref="V12:V29" si="5">IF($E12*U12/100&lt;=0," ",$E12*U12/100)</f>
        <v xml:space="preserve"> </v>
      </c>
      <c r="W12" s="280" t="str">
        <f>IF(ISERR($D12*V12)," ",($D12*V12*(IF(W$10="Organic",(1-Coating_Usage!$T$4),IF(W$10="Particulate",(1-Coating_Usage!$T$5)*(1-Coating_Usage!$T$6),1)))))</f>
        <v xml:space="preserve"> </v>
      </c>
      <c r="X12" s="278"/>
      <c r="Y12" s="279" t="str">
        <f t="shared" ref="Y12:Y29" si="6">IF($E12*X12/100&lt;=0," ",$E12*X12/100)</f>
        <v xml:space="preserve"> </v>
      </c>
      <c r="Z12" s="280" t="str">
        <f>IF(ISERR($D12*Y12)," ",($D12*Y12*(IF(Z$10="Organic",(1-Coating_Usage!$T$4),IF(Z$10="Particulate",(1-Coating_Usage!$T$5)*(1-Coating_Usage!$T$6),1)))))</f>
        <v xml:space="preserve"> </v>
      </c>
      <c r="AA12" s="278"/>
      <c r="AB12" s="281" t="str">
        <f t="shared" ref="AB12:AB29" si="7">IF($E12*AA12/100&lt;=0," ",$E12*AA12/100)</f>
        <v xml:space="preserve"> </v>
      </c>
      <c r="AC12" s="280" t="str">
        <f>IF(ISERR($D12*AB12)," ",($D12*AB12*(IF(AC$10="Organic",(1-Coating_Usage!$T$4),IF(AC$10="Particulate",(1-Coating_Usage!$T$5)*(1-Coating_Usage!$T$6),1)))))</f>
        <v xml:space="preserve"> </v>
      </c>
      <c r="AD12" s="299"/>
      <c r="AE12" s="279" t="str">
        <f t="shared" ref="AE12:AE29" si="8">IF($E12*AD12/100&lt;=0," ",$E12*AD12/100)</f>
        <v xml:space="preserve"> </v>
      </c>
      <c r="AF12" s="280" t="str">
        <f>IF(ISERR($D12*AE12)," ",($D12*AE12*(IF(AF$10="Organic",(1-Coating_Usage!$T$4),IF(AF$10="Particulate",(1-Coating_Usage!$T$5)*(1-Coating_Usage!$T$6),1)))))</f>
        <v xml:space="preserve"> </v>
      </c>
      <c r="AG12" s="278"/>
      <c r="AH12" s="279" t="str">
        <f t="shared" ref="AH12:AH29" si="9">IF($E12*AG12/100&lt;=0," ",$E12*AG12/100)</f>
        <v xml:space="preserve"> </v>
      </c>
      <c r="AI12" s="280" t="str">
        <f>IF(ISERR($D12*AH12)," ",($D12*AH12*(IF(AI$10="Organic",(1-Coating_Usage!$T$4),IF(AI$10="Particulate",(1-Coating_Usage!$T$5)*(1-Coating_Usage!$T$6),1)))))</f>
        <v xml:space="preserve"> </v>
      </c>
      <c r="AJ12" s="278"/>
      <c r="AK12" s="279" t="str">
        <f t="shared" ref="AK12:AK29" si="10">IF($E12*AJ12/100&lt;=0," ",$E12*AJ12/100)</f>
        <v xml:space="preserve"> </v>
      </c>
      <c r="AL12" s="280" t="str">
        <f>IF(ISERR($D12*AK12)," ",($D12*AK12*(IF(AL$10="Organic",(1-Coating_Usage!$T$4),IF(AL$10="Particulate",(1-Coating_Usage!$T$5)*(1-Coating_Usage!$T$6),1)))))</f>
        <v xml:space="preserve"> </v>
      </c>
      <c r="AM12" s="278"/>
      <c r="AN12" s="281" t="str">
        <f t="shared" ref="AN12:AN29" si="11">IF($E12*AM12/100&lt;=0," ",$E12*AM12/100)</f>
        <v xml:space="preserve"> </v>
      </c>
      <c r="AO12" s="323" t="str">
        <f>IF(ISERR($D12*AN12)," ",($D12*AN12*(IF(AO$10="Organic",(1-Coating_Usage!$T$4),IF(AO$10="Particulate",(1-Coating_Usage!$T$5)*(1-Coating_Usage!$T$6),1)))))</f>
        <v xml:space="preserve"> </v>
      </c>
    </row>
    <row r="13" spans="1:41" ht="24.95" customHeight="1" x14ac:dyDescent="0.2">
      <c r="A13" s="332">
        <f>Coating_Usage!A24</f>
        <v>0</v>
      </c>
      <c r="B13" s="333">
        <f>Coating_Usage!B24</f>
        <v>0</v>
      </c>
      <c r="C13" s="333">
        <f>Coating_Usage!C24</f>
        <v>0</v>
      </c>
      <c r="D13" s="334">
        <f>Coating_Usage!M24</f>
        <v>0</v>
      </c>
      <c r="E13" s="331">
        <f>Coating_Usage!F24</f>
        <v>0</v>
      </c>
      <c r="F13" s="278"/>
      <c r="G13" s="279" t="str">
        <f t="shared" si="0"/>
        <v xml:space="preserve"> </v>
      </c>
      <c r="H13" s="280" t="str">
        <f>IF(ISERR($D13*G13)," ",($D13*G13*(IF(H$10="Organic",(1-Coating_Usage!$T$4),IF(H$10="Particulate",(1-Coating_Usage!$T$5)*(1-Coating_Usage!$T$6),1)))))</f>
        <v xml:space="preserve"> </v>
      </c>
      <c r="I13" s="278"/>
      <c r="J13" s="279" t="str">
        <f t="shared" si="1"/>
        <v xml:space="preserve"> </v>
      </c>
      <c r="K13" s="280" t="str">
        <f>IF(ISERR($D13*J13)," ",($D13*J13*(IF(K$10="Organic",(1-Coating_Usage!$T$4),IF(K$10="Particulate",(1-Coating_Usage!$T$5)*(1-Coating_Usage!$T$6),1)))))</f>
        <v xml:space="preserve"> </v>
      </c>
      <c r="L13" s="278"/>
      <c r="M13" s="279" t="str">
        <f t="shared" si="2"/>
        <v xml:space="preserve"> </v>
      </c>
      <c r="N13" s="280" t="str">
        <f>IF(ISERR($D13*M13)," ",($D13*M13*(IF(N$10="Organic",(1-Coating_Usage!$T$4),IF(N$10="Particulate",(1-Coating_Usage!$T$5)*(1-Coating_Usage!$T$6),1)))))</f>
        <v xml:space="preserve"> </v>
      </c>
      <c r="O13" s="278"/>
      <c r="P13" s="281" t="str">
        <f t="shared" si="3"/>
        <v xml:space="preserve"> </v>
      </c>
      <c r="Q13" s="280" t="str">
        <f>IF(ISERR($D13*P13)," ",($D13*P13*(IF(Q$10="Organic",(1-Coating_Usage!$T$4),IF(Q$10="Particulate",(1-Coating_Usage!$T$5)*(1-Coating_Usage!$T$6),1)))))</f>
        <v xml:space="preserve"> </v>
      </c>
      <c r="R13" s="299"/>
      <c r="S13" s="279" t="str">
        <f t="shared" si="4"/>
        <v xml:space="preserve"> </v>
      </c>
      <c r="T13" s="280" t="str">
        <f>IF(ISERR($D13*S13)," ",($D13*S13*(IF(T$10="Organic",(1-Coating_Usage!$T$4),IF(T$10="Particulate",(1-Coating_Usage!$T$5)*(1-Coating_Usage!$T$6),1)))))</f>
        <v xml:space="preserve"> </v>
      </c>
      <c r="U13" s="278"/>
      <c r="V13" s="279" t="str">
        <f t="shared" si="5"/>
        <v xml:space="preserve"> </v>
      </c>
      <c r="W13" s="280" t="str">
        <f>IF(ISERR($D13*V13)," ",($D13*V13*(IF(W$10="Organic",(1-Coating_Usage!$T$4),IF(W$10="Particulate",(1-Coating_Usage!$T$5)*(1-Coating_Usage!$T$6),1)))))</f>
        <v xml:space="preserve"> </v>
      </c>
      <c r="X13" s="278"/>
      <c r="Y13" s="279" t="str">
        <f t="shared" si="6"/>
        <v xml:space="preserve"> </v>
      </c>
      <c r="Z13" s="280" t="str">
        <f>IF(ISERR($D13*Y13)," ",($D13*Y13*(IF(Z$10="Organic",(1-Coating_Usage!$T$4),IF(Z$10="Particulate",(1-Coating_Usage!$T$5)*(1-Coating_Usage!$T$6),1)))))</f>
        <v xml:space="preserve"> </v>
      </c>
      <c r="AA13" s="278"/>
      <c r="AB13" s="281" t="str">
        <f t="shared" si="7"/>
        <v xml:space="preserve"> </v>
      </c>
      <c r="AC13" s="280" t="str">
        <f>IF(ISERR($D13*AB13)," ",($D13*AB13*(IF(AC$10="Organic",(1-Coating_Usage!$T$4),IF(AC$10="Particulate",(1-Coating_Usage!$T$5)*(1-Coating_Usage!$T$6),1)))))</f>
        <v xml:space="preserve"> </v>
      </c>
      <c r="AD13" s="299"/>
      <c r="AE13" s="279" t="str">
        <f t="shared" si="8"/>
        <v xml:space="preserve"> </v>
      </c>
      <c r="AF13" s="280" t="str">
        <f>IF(ISERR($D13*AE13)," ",($D13*AE13*(IF(AF$10="Organic",(1-Coating_Usage!$T$4),IF(AF$10="Particulate",(1-Coating_Usage!$T$5)*(1-Coating_Usage!$T$6),1)))))</f>
        <v xml:space="preserve"> </v>
      </c>
      <c r="AG13" s="278"/>
      <c r="AH13" s="279" t="str">
        <f t="shared" si="9"/>
        <v xml:space="preserve"> </v>
      </c>
      <c r="AI13" s="280" t="str">
        <f>IF(ISERR($D13*AH13)," ",($D13*AH13*(IF(AI$10="Organic",(1-Coating_Usage!$T$4),IF(AI$10="Particulate",(1-Coating_Usage!$T$5)*(1-Coating_Usage!$T$6),1)))))</f>
        <v xml:space="preserve"> </v>
      </c>
      <c r="AJ13" s="278"/>
      <c r="AK13" s="279" t="str">
        <f t="shared" si="10"/>
        <v xml:space="preserve"> </v>
      </c>
      <c r="AL13" s="280" t="str">
        <f>IF(ISERR($D13*AK13)," ",($D13*AK13*(IF(AL$10="Organic",(1-Coating_Usage!$T$4),IF(AL$10="Particulate",(1-Coating_Usage!$T$5)*(1-Coating_Usage!$T$6),1)))))</f>
        <v xml:space="preserve"> </v>
      </c>
      <c r="AM13" s="278"/>
      <c r="AN13" s="281" t="str">
        <f t="shared" si="11"/>
        <v xml:space="preserve"> </v>
      </c>
      <c r="AO13" s="323" t="str">
        <f>IF(ISERR($D13*AN13)," ",($D13*AN13*(IF(AO$10="Organic",(1-Coating_Usage!$T$4),IF(AO$10="Particulate",(1-Coating_Usage!$T$5)*(1-Coating_Usage!$T$6),1)))))</f>
        <v xml:space="preserve"> </v>
      </c>
    </row>
    <row r="14" spans="1:41" ht="24.95" customHeight="1" x14ac:dyDescent="0.2">
      <c r="A14" s="332">
        <f>Coating_Usage!A25</f>
        <v>0</v>
      </c>
      <c r="B14" s="333">
        <f>Coating_Usage!B25</f>
        <v>0</v>
      </c>
      <c r="C14" s="333">
        <f>Coating_Usage!C25</f>
        <v>0</v>
      </c>
      <c r="D14" s="334">
        <f>Coating_Usage!M25</f>
        <v>0</v>
      </c>
      <c r="E14" s="331">
        <f>Coating_Usage!F25</f>
        <v>0</v>
      </c>
      <c r="F14" s="278"/>
      <c r="G14" s="279" t="str">
        <f t="shared" si="0"/>
        <v xml:space="preserve"> </v>
      </c>
      <c r="H14" s="280" t="str">
        <f>IF(ISERR($D14*G14)," ",($D14*G14*(IF(H$10="Organic",(1-Coating_Usage!$T$4),IF(H$10="Particulate",(1-Coating_Usage!$T$5)*(1-Coating_Usage!$T$6),1)))))</f>
        <v xml:space="preserve"> </v>
      </c>
      <c r="I14" s="278"/>
      <c r="J14" s="279" t="str">
        <f t="shared" si="1"/>
        <v xml:space="preserve"> </v>
      </c>
      <c r="K14" s="280" t="str">
        <f>IF(ISERR($D14*J14)," ",($D14*J14*(IF(K$10="Organic",(1-Coating_Usage!$T$4),IF(K$10="Particulate",(1-Coating_Usage!$T$5)*(1-Coating_Usage!$T$6),1)))))</f>
        <v xml:space="preserve"> </v>
      </c>
      <c r="L14" s="278"/>
      <c r="M14" s="279" t="str">
        <f t="shared" si="2"/>
        <v xml:space="preserve"> </v>
      </c>
      <c r="N14" s="280" t="str">
        <f>IF(ISERR($D14*M14)," ",($D14*M14*(IF(N$10="Organic",(1-Coating_Usage!$T$4),IF(N$10="Particulate",(1-Coating_Usage!$T$5)*(1-Coating_Usage!$T$6),1)))))</f>
        <v xml:space="preserve"> </v>
      </c>
      <c r="O14" s="278"/>
      <c r="P14" s="281" t="str">
        <f t="shared" si="3"/>
        <v xml:space="preserve"> </v>
      </c>
      <c r="Q14" s="280" t="str">
        <f>IF(ISERR($D14*P14)," ",($D14*P14*(IF(Q$10="Organic",(1-Coating_Usage!$T$4),IF(Q$10="Particulate",(1-Coating_Usage!$T$5)*(1-Coating_Usage!$T$6),1)))))</f>
        <v xml:space="preserve"> </v>
      </c>
      <c r="R14" s="299"/>
      <c r="S14" s="279" t="str">
        <f t="shared" si="4"/>
        <v xml:space="preserve"> </v>
      </c>
      <c r="T14" s="280" t="str">
        <f>IF(ISERR($D14*S14)," ",($D14*S14*(IF(T$10="Organic",(1-Coating_Usage!$T$4),IF(T$10="Particulate",(1-Coating_Usage!$T$5)*(1-Coating_Usage!$T$6),1)))))</f>
        <v xml:space="preserve"> </v>
      </c>
      <c r="U14" s="278"/>
      <c r="V14" s="279" t="str">
        <f t="shared" si="5"/>
        <v xml:space="preserve"> </v>
      </c>
      <c r="W14" s="280" t="str">
        <f>IF(ISERR($D14*V14)," ",($D14*V14*(IF(W$10="Organic",(1-Coating_Usage!$T$4),IF(W$10="Particulate",(1-Coating_Usage!$T$5)*(1-Coating_Usage!$T$6),1)))))</f>
        <v xml:space="preserve"> </v>
      </c>
      <c r="X14" s="278"/>
      <c r="Y14" s="279" t="str">
        <f t="shared" si="6"/>
        <v xml:space="preserve"> </v>
      </c>
      <c r="Z14" s="280" t="str">
        <f>IF(ISERR($D14*Y14)," ",($D14*Y14*(IF(Z$10="Organic",(1-Coating_Usage!$T$4),IF(Z$10="Particulate",(1-Coating_Usage!$T$5)*(1-Coating_Usage!$T$6),1)))))</f>
        <v xml:space="preserve"> </v>
      </c>
      <c r="AA14" s="278"/>
      <c r="AB14" s="281" t="str">
        <f t="shared" si="7"/>
        <v xml:space="preserve"> </v>
      </c>
      <c r="AC14" s="280" t="str">
        <f>IF(ISERR($D14*AB14)," ",($D14*AB14*(IF(AC$10="Organic",(1-Coating_Usage!$T$4),IF(AC$10="Particulate",(1-Coating_Usage!$T$5)*(1-Coating_Usage!$T$6),1)))))</f>
        <v xml:space="preserve"> </v>
      </c>
      <c r="AD14" s="299"/>
      <c r="AE14" s="279" t="str">
        <f t="shared" si="8"/>
        <v xml:space="preserve"> </v>
      </c>
      <c r="AF14" s="280" t="str">
        <f>IF(ISERR($D14*AE14)," ",($D14*AE14*(IF(AF$10="Organic",(1-Coating_Usage!$T$4),IF(AF$10="Particulate",(1-Coating_Usage!$T$5)*(1-Coating_Usage!$T$6),1)))))</f>
        <v xml:space="preserve"> </v>
      </c>
      <c r="AG14" s="278"/>
      <c r="AH14" s="279" t="str">
        <f t="shared" si="9"/>
        <v xml:space="preserve"> </v>
      </c>
      <c r="AI14" s="280" t="str">
        <f>IF(ISERR($D14*AH14)," ",($D14*AH14*(IF(AI$10="Organic",(1-Coating_Usage!$T$4),IF(AI$10="Particulate",(1-Coating_Usage!$T$5)*(1-Coating_Usage!$T$6),1)))))</f>
        <v xml:space="preserve"> </v>
      </c>
      <c r="AJ14" s="278"/>
      <c r="AK14" s="279" t="str">
        <f t="shared" si="10"/>
        <v xml:space="preserve"> </v>
      </c>
      <c r="AL14" s="280" t="str">
        <f>IF(ISERR($D14*AK14)," ",($D14*AK14*(IF(AL$10="Organic",(1-Coating_Usage!$T$4),IF(AL$10="Particulate",(1-Coating_Usage!$T$5)*(1-Coating_Usage!$T$6),1)))))</f>
        <v xml:space="preserve"> </v>
      </c>
      <c r="AM14" s="278"/>
      <c r="AN14" s="281" t="str">
        <f t="shared" si="11"/>
        <v xml:space="preserve"> </v>
      </c>
      <c r="AO14" s="323" t="str">
        <f>IF(ISERR($D14*AN14)," ",($D14*AN14*(IF(AO$10="Organic",(1-Coating_Usage!$T$4),IF(AO$10="Particulate",(1-Coating_Usage!$T$5)*(1-Coating_Usage!$T$6),1)))))</f>
        <v xml:space="preserve"> </v>
      </c>
    </row>
    <row r="15" spans="1:41" ht="24.95" customHeight="1" x14ac:dyDescent="0.2">
      <c r="A15" s="332">
        <f>Coating_Usage!A26</f>
        <v>0</v>
      </c>
      <c r="B15" s="333">
        <f>Coating_Usage!B26</f>
        <v>0</v>
      </c>
      <c r="C15" s="333">
        <f>Coating_Usage!C26</f>
        <v>0</v>
      </c>
      <c r="D15" s="334">
        <f>Coating_Usage!M26</f>
        <v>0</v>
      </c>
      <c r="E15" s="331">
        <f>Coating_Usage!F26</f>
        <v>0</v>
      </c>
      <c r="F15" s="278"/>
      <c r="G15" s="279" t="str">
        <f t="shared" si="0"/>
        <v xml:space="preserve"> </v>
      </c>
      <c r="H15" s="280" t="str">
        <f>IF(ISERR($D15*G15)," ",($D15*G15*(IF(H$10="Organic",(1-Coating_Usage!$T$4),IF(H$10="Particulate",(1-Coating_Usage!$T$5)*(1-Coating_Usage!$T$6),1)))))</f>
        <v xml:space="preserve"> </v>
      </c>
      <c r="I15" s="278"/>
      <c r="J15" s="279" t="str">
        <f t="shared" si="1"/>
        <v xml:space="preserve"> </v>
      </c>
      <c r="K15" s="280" t="str">
        <f>IF(ISERR($D15*J15)," ",($D15*J15*(IF(K$10="Organic",(1-Coating_Usage!$T$4),IF(K$10="Particulate",(1-Coating_Usage!$T$5)*(1-Coating_Usage!$T$6),1)))))</f>
        <v xml:space="preserve"> </v>
      </c>
      <c r="L15" s="278"/>
      <c r="M15" s="279" t="str">
        <f t="shared" si="2"/>
        <v xml:space="preserve"> </v>
      </c>
      <c r="N15" s="280" t="str">
        <f>IF(ISERR($D15*M15)," ",($D15*M15*(IF(N$10="Organic",(1-Coating_Usage!$T$4),IF(N$10="Particulate",(1-Coating_Usage!$T$5)*(1-Coating_Usage!$T$6),1)))))</f>
        <v xml:space="preserve"> </v>
      </c>
      <c r="O15" s="278"/>
      <c r="P15" s="281" t="str">
        <f t="shared" si="3"/>
        <v xml:space="preserve"> </v>
      </c>
      <c r="Q15" s="280" t="str">
        <f>IF(ISERR($D15*P15)," ",($D15*P15*(IF(Q$10="Organic",(1-Coating_Usage!$T$4),IF(Q$10="Particulate",(1-Coating_Usage!$T$5)*(1-Coating_Usage!$T$6),1)))))</f>
        <v xml:space="preserve"> </v>
      </c>
      <c r="R15" s="299"/>
      <c r="S15" s="279" t="str">
        <f t="shared" si="4"/>
        <v xml:space="preserve"> </v>
      </c>
      <c r="T15" s="280" t="str">
        <f>IF(ISERR($D15*S15)," ",($D15*S15*(IF(T$10="Organic",(1-Coating_Usage!$T$4),IF(T$10="Particulate",(1-Coating_Usage!$T$5)*(1-Coating_Usage!$T$6),1)))))</f>
        <v xml:space="preserve"> </v>
      </c>
      <c r="U15" s="278"/>
      <c r="V15" s="279" t="str">
        <f t="shared" si="5"/>
        <v xml:space="preserve"> </v>
      </c>
      <c r="W15" s="280" t="str">
        <f>IF(ISERR($D15*V15)," ",($D15*V15*(IF(W$10="Organic",(1-Coating_Usage!$T$4),IF(W$10="Particulate",(1-Coating_Usage!$T$5)*(1-Coating_Usage!$T$6),1)))))</f>
        <v xml:space="preserve"> </v>
      </c>
      <c r="X15" s="278"/>
      <c r="Y15" s="279" t="str">
        <f t="shared" si="6"/>
        <v xml:space="preserve"> </v>
      </c>
      <c r="Z15" s="280" t="str">
        <f>IF(ISERR($D15*Y15)," ",($D15*Y15*(IF(Z$10="Organic",(1-Coating_Usage!$T$4),IF(Z$10="Particulate",(1-Coating_Usage!$T$5)*(1-Coating_Usage!$T$6),1)))))</f>
        <v xml:space="preserve"> </v>
      </c>
      <c r="AA15" s="278"/>
      <c r="AB15" s="281" t="str">
        <f t="shared" si="7"/>
        <v xml:space="preserve"> </v>
      </c>
      <c r="AC15" s="280" t="str">
        <f>IF(ISERR($D15*AB15)," ",($D15*AB15*(IF(AC$10="Organic",(1-Coating_Usage!$T$4),IF(AC$10="Particulate",(1-Coating_Usage!$T$5)*(1-Coating_Usage!$T$6),1)))))</f>
        <v xml:space="preserve"> </v>
      </c>
      <c r="AD15" s="299"/>
      <c r="AE15" s="279" t="str">
        <f t="shared" si="8"/>
        <v xml:space="preserve"> </v>
      </c>
      <c r="AF15" s="280" t="str">
        <f>IF(ISERR($D15*AE15)," ",($D15*AE15*(IF(AF$10="Organic",(1-Coating_Usage!$T$4),IF(AF$10="Particulate",(1-Coating_Usage!$T$5)*(1-Coating_Usage!$T$6),1)))))</f>
        <v xml:space="preserve"> </v>
      </c>
      <c r="AG15" s="278"/>
      <c r="AH15" s="279" t="str">
        <f t="shared" si="9"/>
        <v xml:space="preserve"> </v>
      </c>
      <c r="AI15" s="280" t="str">
        <f>IF(ISERR($D15*AH15)," ",($D15*AH15*(IF(AI$10="Organic",(1-Coating_Usage!$T$4),IF(AI$10="Particulate",(1-Coating_Usage!$T$5)*(1-Coating_Usage!$T$6),1)))))</f>
        <v xml:space="preserve"> </v>
      </c>
      <c r="AJ15" s="278"/>
      <c r="AK15" s="279" t="str">
        <f t="shared" si="10"/>
        <v xml:space="preserve"> </v>
      </c>
      <c r="AL15" s="280" t="str">
        <f>IF(ISERR($D15*AK15)," ",($D15*AK15*(IF(AL$10="Organic",(1-Coating_Usage!$T$4),IF(AL$10="Particulate",(1-Coating_Usage!$T$5)*(1-Coating_Usage!$T$6),1)))))</f>
        <v xml:space="preserve"> </v>
      </c>
      <c r="AM15" s="278"/>
      <c r="AN15" s="281" t="str">
        <f t="shared" si="11"/>
        <v xml:space="preserve"> </v>
      </c>
      <c r="AO15" s="323" t="str">
        <f>IF(ISERR($D15*AN15)," ",($D15*AN15*(IF(AO$10="Organic",(1-Coating_Usage!$T$4),IF(AO$10="Particulate",(1-Coating_Usage!$T$5)*(1-Coating_Usage!$T$6),1)))))</f>
        <v xml:space="preserve"> </v>
      </c>
    </row>
    <row r="16" spans="1:41" ht="24.95" customHeight="1" x14ac:dyDescent="0.2">
      <c r="A16" s="332">
        <f>Coating_Usage!A27</f>
        <v>0</v>
      </c>
      <c r="B16" s="333">
        <f>Coating_Usage!B27</f>
        <v>0</v>
      </c>
      <c r="C16" s="333">
        <f>Coating_Usage!C27</f>
        <v>0</v>
      </c>
      <c r="D16" s="334">
        <f>Coating_Usage!M27</f>
        <v>0</v>
      </c>
      <c r="E16" s="331">
        <f>Coating_Usage!F27</f>
        <v>0</v>
      </c>
      <c r="F16" s="278"/>
      <c r="G16" s="279" t="str">
        <f t="shared" si="0"/>
        <v xml:space="preserve"> </v>
      </c>
      <c r="H16" s="280" t="str">
        <f>IF(ISERR($D16*G16)," ",($D16*G16*(IF(H$10="Organic",(1-Coating_Usage!$T$4),IF(H$10="Particulate",(1-Coating_Usage!$T$5)*(1-Coating_Usage!$T$6),1)))))</f>
        <v xml:space="preserve"> </v>
      </c>
      <c r="I16" s="278"/>
      <c r="J16" s="279" t="str">
        <f t="shared" si="1"/>
        <v xml:space="preserve"> </v>
      </c>
      <c r="K16" s="280" t="str">
        <f>IF(ISERR($D16*J16)," ",($D16*J16*(IF(K$10="Organic",(1-Coating_Usage!$T$4),IF(K$10="Particulate",(1-Coating_Usage!$T$5)*(1-Coating_Usage!$T$6),1)))))</f>
        <v xml:space="preserve"> </v>
      </c>
      <c r="L16" s="278"/>
      <c r="M16" s="279" t="str">
        <f t="shared" si="2"/>
        <v xml:space="preserve"> </v>
      </c>
      <c r="N16" s="280" t="str">
        <f>IF(ISERR($D16*M16)," ",($D16*M16*(IF(N$10="Organic",(1-Coating_Usage!$T$4),IF(N$10="Particulate",(1-Coating_Usage!$T$5)*(1-Coating_Usage!$T$6),1)))))</f>
        <v xml:space="preserve"> </v>
      </c>
      <c r="O16" s="278"/>
      <c r="P16" s="281" t="str">
        <f t="shared" si="3"/>
        <v xml:space="preserve"> </v>
      </c>
      <c r="Q16" s="280" t="str">
        <f>IF(ISERR($D16*P16)," ",($D16*P16*(IF(Q$10="Organic",(1-Coating_Usage!$T$4),IF(Q$10="Particulate",(1-Coating_Usage!$T$5)*(1-Coating_Usage!$T$6),1)))))</f>
        <v xml:space="preserve"> </v>
      </c>
      <c r="R16" s="299"/>
      <c r="S16" s="279" t="str">
        <f t="shared" si="4"/>
        <v xml:space="preserve"> </v>
      </c>
      <c r="T16" s="280" t="str">
        <f>IF(ISERR($D16*S16)," ",($D16*S16*(IF(T$10="Organic",(1-Coating_Usage!$T$4),IF(T$10="Particulate",(1-Coating_Usage!$T$5)*(1-Coating_Usage!$T$6),1)))))</f>
        <v xml:space="preserve"> </v>
      </c>
      <c r="U16" s="278"/>
      <c r="V16" s="279" t="str">
        <f t="shared" si="5"/>
        <v xml:space="preserve"> </v>
      </c>
      <c r="W16" s="280" t="str">
        <f>IF(ISERR($D16*V16)," ",($D16*V16*(IF(W$10="Organic",(1-Coating_Usage!$T$4),IF(W$10="Particulate",(1-Coating_Usage!$T$5)*(1-Coating_Usage!$T$6),1)))))</f>
        <v xml:space="preserve"> </v>
      </c>
      <c r="X16" s="278"/>
      <c r="Y16" s="279" t="str">
        <f t="shared" si="6"/>
        <v xml:space="preserve"> </v>
      </c>
      <c r="Z16" s="280" t="str">
        <f>IF(ISERR($D16*Y16)," ",($D16*Y16*(IF(Z$10="Organic",(1-Coating_Usage!$T$4),IF(Z$10="Particulate",(1-Coating_Usage!$T$5)*(1-Coating_Usage!$T$6),1)))))</f>
        <v xml:space="preserve"> </v>
      </c>
      <c r="AA16" s="278"/>
      <c r="AB16" s="281" t="str">
        <f t="shared" si="7"/>
        <v xml:space="preserve"> </v>
      </c>
      <c r="AC16" s="280" t="str">
        <f>IF(ISERR($D16*AB16)," ",($D16*AB16*(IF(AC$10="Organic",(1-Coating_Usage!$T$4),IF(AC$10="Particulate",(1-Coating_Usage!$T$5)*(1-Coating_Usage!$T$6),1)))))</f>
        <v xml:space="preserve"> </v>
      </c>
      <c r="AD16" s="299"/>
      <c r="AE16" s="279" t="str">
        <f t="shared" si="8"/>
        <v xml:space="preserve"> </v>
      </c>
      <c r="AF16" s="280" t="str">
        <f>IF(ISERR($D16*AE16)," ",($D16*AE16*(IF(AF$10="Organic",(1-Coating_Usage!$T$4),IF(AF$10="Particulate",(1-Coating_Usage!$T$5)*(1-Coating_Usage!$T$6),1)))))</f>
        <v xml:space="preserve"> </v>
      </c>
      <c r="AG16" s="278"/>
      <c r="AH16" s="279" t="str">
        <f t="shared" si="9"/>
        <v xml:space="preserve"> </v>
      </c>
      <c r="AI16" s="280" t="str">
        <f>IF(ISERR($D16*AH16)," ",($D16*AH16*(IF(AI$10="Organic",(1-Coating_Usage!$T$4),IF(AI$10="Particulate",(1-Coating_Usage!$T$5)*(1-Coating_Usage!$T$6),1)))))</f>
        <v xml:space="preserve"> </v>
      </c>
      <c r="AJ16" s="278"/>
      <c r="AK16" s="279" t="str">
        <f t="shared" si="10"/>
        <v xml:space="preserve"> </v>
      </c>
      <c r="AL16" s="280" t="str">
        <f>IF(ISERR($D16*AK16)," ",($D16*AK16*(IF(AL$10="Organic",(1-Coating_Usage!$T$4),IF(AL$10="Particulate",(1-Coating_Usage!$T$5)*(1-Coating_Usage!$T$6),1)))))</f>
        <v xml:space="preserve"> </v>
      </c>
      <c r="AM16" s="278"/>
      <c r="AN16" s="281" t="str">
        <f t="shared" si="11"/>
        <v xml:space="preserve"> </v>
      </c>
      <c r="AO16" s="323" t="str">
        <f>IF(ISERR($D16*AN16)," ",($D16*AN16*(IF(AO$10="Organic",(1-Coating_Usage!$T$4),IF(AO$10="Particulate",(1-Coating_Usage!$T$5)*(1-Coating_Usage!$T$6),1)))))</f>
        <v xml:space="preserve"> </v>
      </c>
    </row>
    <row r="17" spans="1:41" ht="24.95" customHeight="1" x14ac:dyDescent="0.2">
      <c r="A17" s="332">
        <f>Coating_Usage!A28</f>
        <v>0</v>
      </c>
      <c r="B17" s="333">
        <f>Coating_Usage!B28</f>
        <v>0</v>
      </c>
      <c r="C17" s="333">
        <f>Coating_Usage!C28</f>
        <v>0</v>
      </c>
      <c r="D17" s="334">
        <f>Coating_Usage!M28</f>
        <v>0</v>
      </c>
      <c r="E17" s="331">
        <f>Coating_Usage!F28</f>
        <v>0</v>
      </c>
      <c r="F17" s="278"/>
      <c r="G17" s="279" t="str">
        <f t="shared" si="0"/>
        <v xml:space="preserve"> </v>
      </c>
      <c r="H17" s="280" t="str">
        <f>IF(ISERR($D17*G17)," ",($D17*G17*(IF(H$10="Organic",(1-Coating_Usage!$T$4),IF(H$10="Particulate",(1-Coating_Usage!$T$5)*(1-Coating_Usage!$T$6),1)))))</f>
        <v xml:space="preserve"> </v>
      </c>
      <c r="I17" s="278"/>
      <c r="J17" s="279" t="str">
        <f t="shared" si="1"/>
        <v xml:space="preserve"> </v>
      </c>
      <c r="K17" s="280" t="str">
        <f>IF(ISERR($D17*J17)," ",($D17*J17*(IF(K$10="Organic",(1-Coating_Usage!$T$4),IF(K$10="Particulate",(1-Coating_Usage!$T$5)*(1-Coating_Usage!$T$6),1)))))</f>
        <v xml:space="preserve"> </v>
      </c>
      <c r="L17" s="278"/>
      <c r="M17" s="279" t="str">
        <f t="shared" si="2"/>
        <v xml:space="preserve"> </v>
      </c>
      <c r="N17" s="280" t="str">
        <f>IF(ISERR($D17*M17)," ",($D17*M17*(IF(N$10="Organic",(1-Coating_Usage!$T$4),IF(N$10="Particulate",(1-Coating_Usage!$T$5)*(1-Coating_Usage!$T$6),1)))))</f>
        <v xml:space="preserve"> </v>
      </c>
      <c r="O17" s="278"/>
      <c r="P17" s="281" t="str">
        <f t="shared" si="3"/>
        <v xml:space="preserve"> </v>
      </c>
      <c r="Q17" s="280" t="str">
        <f>IF(ISERR($D17*P17)," ",($D17*P17*(IF(Q$10="Organic",(1-Coating_Usage!$T$4),IF(Q$10="Particulate",(1-Coating_Usage!$T$5)*(1-Coating_Usage!$T$6),1)))))</f>
        <v xml:space="preserve"> </v>
      </c>
      <c r="R17" s="299"/>
      <c r="S17" s="279" t="str">
        <f t="shared" si="4"/>
        <v xml:space="preserve"> </v>
      </c>
      <c r="T17" s="280" t="str">
        <f>IF(ISERR($D17*S17)," ",($D17*S17*(IF(T$10="Organic",(1-Coating_Usage!$T$4),IF(T$10="Particulate",(1-Coating_Usage!$T$5)*(1-Coating_Usage!$T$6),1)))))</f>
        <v xml:space="preserve"> </v>
      </c>
      <c r="U17" s="278"/>
      <c r="V17" s="279" t="str">
        <f t="shared" si="5"/>
        <v xml:space="preserve"> </v>
      </c>
      <c r="W17" s="280" t="str">
        <f>IF(ISERR($D17*V17)," ",($D17*V17*(IF(W$10="Organic",(1-Coating_Usage!$T$4),IF(W$10="Particulate",(1-Coating_Usage!$T$5)*(1-Coating_Usage!$T$6),1)))))</f>
        <v xml:space="preserve"> </v>
      </c>
      <c r="X17" s="278"/>
      <c r="Y17" s="279" t="str">
        <f t="shared" si="6"/>
        <v xml:space="preserve"> </v>
      </c>
      <c r="Z17" s="280" t="str">
        <f>IF(ISERR($D17*Y17)," ",($D17*Y17*(IF(Z$10="Organic",(1-Coating_Usage!$T$4),IF(Z$10="Particulate",(1-Coating_Usage!$T$5)*(1-Coating_Usage!$T$6),1)))))</f>
        <v xml:space="preserve"> </v>
      </c>
      <c r="AA17" s="278"/>
      <c r="AB17" s="281" t="str">
        <f t="shared" si="7"/>
        <v xml:space="preserve"> </v>
      </c>
      <c r="AC17" s="280" t="str">
        <f>IF(ISERR($D17*AB17)," ",($D17*AB17*(IF(AC$10="Organic",(1-Coating_Usage!$T$4),IF(AC$10="Particulate",(1-Coating_Usage!$T$5)*(1-Coating_Usage!$T$6),1)))))</f>
        <v xml:space="preserve"> </v>
      </c>
      <c r="AD17" s="299"/>
      <c r="AE17" s="279" t="str">
        <f t="shared" si="8"/>
        <v xml:space="preserve"> </v>
      </c>
      <c r="AF17" s="280" t="str">
        <f>IF(ISERR($D17*AE17)," ",($D17*AE17*(IF(AF$10="Organic",(1-Coating_Usage!$T$4),IF(AF$10="Particulate",(1-Coating_Usage!$T$5)*(1-Coating_Usage!$T$6),1)))))</f>
        <v xml:space="preserve"> </v>
      </c>
      <c r="AG17" s="278"/>
      <c r="AH17" s="279" t="str">
        <f t="shared" si="9"/>
        <v xml:space="preserve"> </v>
      </c>
      <c r="AI17" s="280" t="str">
        <f>IF(ISERR($D17*AH17)," ",($D17*AH17*(IF(AI$10="Organic",(1-Coating_Usage!$T$4),IF(AI$10="Particulate",(1-Coating_Usage!$T$5)*(1-Coating_Usage!$T$6),1)))))</f>
        <v xml:space="preserve"> </v>
      </c>
      <c r="AJ17" s="278"/>
      <c r="AK17" s="279" t="str">
        <f t="shared" si="10"/>
        <v xml:space="preserve"> </v>
      </c>
      <c r="AL17" s="280" t="str">
        <f>IF(ISERR($D17*AK17)," ",($D17*AK17*(IF(AL$10="Organic",(1-Coating_Usage!$T$4),IF(AL$10="Particulate",(1-Coating_Usage!$T$5)*(1-Coating_Usage!$T$6),1)))))</f>
        <v xml:space="preserve"> </v>
      </c>
      <c r="AM17" s="278"/>
      <c r="AN17" s="281" t="str">
        <f t="shared" si="11"/>
        <v xml:space="preserve"> </v>
      </c>
      <c r="AO17" s="323" t="str">
        <f>IF(ISERR($D17*AN17)," ",($D17*AN17*(IF(AO$10="Organic",(1-Coating_Usage!$T$4),IF(AO$10="Particulate",(1-Coating_Usage!$T$5)*(1-Coating_Usage!$T$6),1)))))</f>
        <v xml:space="preserve"> </v>
      </c>
    </row>
    <row r="18" spans="1:41" ht="24.95" customHeight="1" x14ac:dyDescent="0.2">
      <c r="A18" s="332">
        <f>Coating_Usage!A29</f>
        <v>0</v>
      </c>
      <c r="B18" s="333">
        <f>Coating_Usage!B29</f>
        <v>0</v>
      </c>
      <c r="C18" s="333">
        <f>Coating_Usage!C29</f>
        <v>0</v>
      </c>
      <c r="D18" s="334">
        <f>Coating_Usage!M29</f>
        <v>0</v>
      </c>
      <c r="E18" s="331">
        <f>Coating_Usage!F29</f>
        <v>0</v>
      </c>
      <c r="F18" s="278"/>
      <c r="G18" s="279" t="str">
        <f t="shared" si="0"/>
        <v xml:space="preserve"> </v>
      </c>
      <c r="H18" s="280" t="str">
        <f>IF(ISERR($D18*G18)," ",($D18*G18*(IF(H$10="Organic",(1-Coating_Usage!$T$4),IF(H$10="Particulate",(1-Coating_Usage!$T$5)*(1-Coating_Usage!$T$6),1)))))</f>
        <v xml:space="preserve"> </v>
      </c>
      <c r="I18" s="278"/>
      <c r="J18" s="279" t="str">
        <f t="shared" si="1"/>
        <v xml:space="preserve"> </v>
      </c>
      <c r="K18" s="280" t="str">
        <f>IF(ISERR($D18*J18)," ",($D18*J18*(IF(K$10="Organic",(1-Coating_Usage!$T$4),IF(K$10="Particulate",(1-Coating_Usage!$T$5)*(1-Coating_Usage!$T$6),1)))))</f>
        <v xml:space="preserve"> </v>
      </c>
      <c r="L18" s="278"/>
      <c r="M18" s="279" t="str">
        <f t="shared" si="2"/>
        <v xml:space="preserve"> </v>
      </c>
      <c r="N18" s="280" t="str">
        <f>IF(ISERR($D18*M18)," ",($D18*M18*(IF(N$10="Organic",(1-Coating_Usage!$T$4),IF(N$10="Particulate",(1-Coating_Usage!$T$5)*(1-Coating_Usage!$T$6),1)))))</f>
        <v xml:space="preserve"> </v>
      </c>
      <c r="O18" s="278"/>
      <c r="P18" s="281" t="str">
        <f t="shared" si="3"/>
        <v xml:space="preserve"> </v>
      </c>
      <c r="Q18" s="280" t="str">
        <f>IF(ISERR($D18*P18)," ",($D18*P18*(IF(Q$10="Organic",(1-Coating_Usage!$T$4),IF(Q$10="Particulate",(1-Coating_Usage!$T$5)*(1-Coating_Usage!$T$6),1)))))</f>
        <v xml:space="preserve"> </v>
      </c>
      <c r="R18" s="299"/>
      <c r="S18" s="279" t="str">
        <f t="shared" si="4"/>
        <v xml:space="preserve"> </v>
      </c>
      <c r="T18" s="280" t="str">
        <f>IF(ISERR($D18*S18)," ",($D18*S18*(IF(T$10="Organic",(1-Coating_Usage!$T$4),IF(T$10="Particulate",(1-Coating_Usage!$T$5)*(1-Coating_Usage!$T$6),1)))))</f>
        <v xml:space="preserve"> </v>
      </c>
      <c r="U18" s="278"/>
      <c r="V18" s="279" t="str">
        <f t="shared" si="5"/>
        <v xml:space="preserve"> </v>
      </c>
      <c r="W18" s="280" t="str">
        <f>IF(ISERR($D18*V18)," ",($D18*V18*(IF(W$10="Organic",(1-Coating_Usage!$T$4),IF(W$10="Particulate",(1-Coating_Usage!$T$5)*(1-Coating_Usage!$T$6),1)))))</f>
        <v xml:space="preserve"> </v>
      </c>
      <c r="X18" s="278"/>
      <c r="Y18" s="279" t="str">
        <f t="shared" si="6"/>
        <v xml:space="preserve"> </v>
      </c>
      <c r="Z18" s="280" t="str">
        <f>IF(ISERR($D18*Y18)," ",($D18*Y18*(IF(Z$10="Organic",(1-Coating_Usage!$T$4),IF(Z$10="Particulate",(1-Coating_Usage!$T$5)*(1-Coating_Usage!$T$6),1)))))</f>
        <v xml:space="preserve"> </v>
      </c>
      <c r="AA18" s="278"/>
      <c r="AB18" s="281" t="str">
        <f t="shared" si="7"/>
        <v xml:space="preserve"> </v>
      </c>
      <c r="AC18" s="280" t="str">
        <f>IF(ISERR($D18*AB18)," ",($D18*AB18*(IF(AC$10="Organic",(1-Coating_Usage!$T$4),IF(AC$10="Particulate",(1-Coating_Usage!$T$5)*(1-Coating_Usage!$T$6),1)))))</f>
        <v xml:space="preserve"> </v>
      </c>
      <c r="AD18" s="299"/>
      <c r="AE18" s="279" t="str">
        <f t="shared" si="8"/>
        <v xml:space="preserve"> </v>
      </c>
      <c r="AF18" s="280" t="str">
        <f>IF(ISERR($D18*AE18)," ",($D18*AE18*(IF(AF$10="Organic",(1-Coating_Usage!$T$4),IF(AF$10="Particulate",(1-Coating_Usage!$T$5)*(1-Coating_Usage!$T$6),1)))))</f>
        <v xml:space="preserve"> </v>
      </c>
      <c r="AG18" s="278"/>
      <c r="AH18" s="279" t="str">
        <f t="shared" si="9"/>
        <v xml:space="preserve"> </v>
      </c>
      <c r="AI18" s="280" t="str">
        <f>IF(ISERR($D18*AH18)," ",($D18*AH18*(IF(AI$10="Organic",(1-Coating_Usage!$T$4),IF(AI$10="Particulate",(1-Coating_Usage!$T$5)*(1-Coating_Usage!$T$6),1)))))</f>
        <v xml:space="preserve"> </v>
      </c>
      <c r="AJ18" s="278"/>
      <c r="AK18" s="279" t="str">
        <f t="shared" si="10"/>
        <v xml:space="preserve"> </v>
      </c>
      <c r="AL18" s="280" t="str">
        <f>IF(ISERR($D18*AK18)," ",($D18*AK18*(IF(AL$10="Organic",(1-Coating_Usage!$T$4),IF(AL$10="Particulate",(1-Coating_Usage!$T$5)*(1-Coating_Usage!$T$6),1)))))</f>
        <v xml:space="preserve"> </v>
      </c>
      <c r="AM18" s="278"/>
      <c r="AN18" s="281" t="str">
        <f t="shared" si="11"/>
        <v xml:space="preserve"> </v>
      </c>
      <c r="AO18" s="323" t="str">
        <f>IF(ISERR($D18*AN18)," ",($D18*AN18*(IF(AO$10="Organic",(1-Coating_Usage!$T$4),IF(AO$10="Particulate",(1-Coating_Usage!$T$5)*(1-Coating_Usage!$T$6),1)))))</f>
        <v xml:space="preserve"> </v>
      </c>
    </row>
    <row r="19" spans="1:41" ht="24.95" customHeight="1" x14ac:dyDescent="0.2">
      <c r="A19" s="332">
        <f>Coating_Usage!A30</f>
        <v>0</v>
      </c>
      <c r="B19" s="333">
        <f>Coating_Usage!B30</f>
        <v>0</v>
      </c>
      <c r="C19" s="333">
        <f>Coating_Usage!C30</f>
        <v>0</v>
      </c>
      <c r="D19" s="334">
        <f>Coating_Usage!M30</f>
        <v>0</v>
      </c>
      <c r="E19" s="331">
        <f>Coating_Usage!F30</f>
        <v>0</v>
      </c>
      <c r="F19" s="278"/>
      <c r="G19" s="279" t="str">
        <f t="shared" si="0"/>
        <v xml:space="preserve"> </v>
      </c>
      <c r="H19" s="280" t="str">
        <f>IF(ISERR($D19*G19)," ",($D19*G19*(IF(H$10="Organic",(1-Coating_Usage!$T$4),IF(H$10="Particulate",(1-Coating_Usage!$T$5)*(1-Coating_Usage!$T$6),1)))))</f>
        <v xml:space="preserve"> </v>
      </c>
      <c r="I19" s="278"/>
      <c r="J19" s="279" t="str">
        <f t="shared" si="1"/>
        <v xml:space="preserve"> </v>
      </c>
      <c r="K19" s="280" t="str">
        <f>IF(ISERR($D19*J19)," ",($D19*J19*(IF(K$10="Organic",(1-Coating_Usage!$T$4),IF(K$10="Particulate",(1-Coating_Usage!$T$5)*(1-Coating_Usage!$T$6),1)))))</f>
        <v xml:space="preserve"> </v>
      </c>
      <c r="L19" s="278"/>
      <c r="M19" s="279" t="str">
        <f t="shared" si="2"/>
        <v xml:space="preserve"> </v>
      </c>
      <c r="N19" s="280" t="str">
        <f>IF(ISERR($D19*M19)," ",($D19*M19*(IF(N$10="Organic",(1-Coating_Usage!$T$4),IF(N$10="Particulate",(1-Coating_Usage!$T$5)*(1-Coating_Usage!$T$6),1)))))</f>
        <v xml:space="preserve"> </v>
      </c>
      <c r="O19" s="278"/>
      <c r="P19" s="281" t="str">
        <f t="shared" si="3"/>
        <v xml:space="preserve"> </v>
      </c>
      <c r="Q19" s="280" t="str">
        <f>IF(ISERR($D19*P19)," ",($D19*P19*(IF(Q$10="Organic",(1-Coating_Usage!$T$4),IF(Q$10="Particulate",(1-Coating_Usage!$T$5)*(1-Coating_Usage!$T$6),1)))))</f>
        <v xml:space="preserve"> </v>
      </c>
      <c r="R19" s="299"/>
      <c r="S19" s="279" t="str">
        <f t="shared" si="4"/>
        <v xml:space="preserve"> </v>
      </c>
      <c r="T19" s="280" t="str">
        <f>IF(ISERR($D19*S19)," ",($D19*S19*(IF(T$10="Organic",(1-Coating_Usage!$T$4),IF(T$10="Particulate",(1-Coating_Usage!$T$5)*(1-Coating_Usage!$T$6),1)))))</f>
        <v xml:space="preserve"> </v>
      </c>
      <c r="U19" s="278"/>
      <c r="V19" s="279" t="str">
        <f t="shared" si="5"/>
        <v xml:space="preserve"> </v>
      </c>
      <c r="W19" s="280" t="str">
        <f>IF(ISERR($D19*V19)," ",($D19*V19*(IF(W$10="Organic",(1-Coating_Usage!$T$4),IF(W$10="Particulate",(1-Coating_Usage!$T$5)*(1-Coating_Usage!$T$6),1)))))</f>
        <v xml:space="preserve"> </v>
      </c>
      <c r="X19" s="278"/>
      <c r="Y19" s="279" t="str">
        <f t="shared" si="6"/>
        <v xml:space="preserve"> </v>
      </c>
      <c r="Z19" s="280" t="str">
        <f>IF(ISERR($D19*Y19)," ",($D19*Y19*(IF(Z$10="Organic",(1-Coating_Usage!$T$4),IF(Z$10="Particulate",(1-Coating_Usage!$T$5)*(1-Coating_Usage!$T$6),1)))))</f>
        <v xml:space="preserve"> </v>
      </c>
      <c r="AA19" s="278"/>
      <c r="AB19" s="281" t="str">
        <f t="shared" si="7"/>
        <v xml:space="preserve"> </v>
      </c>
      <c r="AC19" s="280" t="str">
        <f>IF(ISERR($D19*AB19)," ",($D19*AB19*(IF(AC$10="Organic",(1-Coating_Usage!$T$4),IF(AC$10="Particulate",(1-Coating_Usage!$T$5)*(1-Coating_Usage!$T$6),1)))))</f>
        <v xml:space="preserve"> </v>
      </c>
      <c r="AD19" s="299"/>
      <c r="AE19" s="279" t="str">
        <f t="shared" si="8"/>
        <v xml:space="preserve"> </v>
      </c>
      <c r="AF19" s="280" t="str">
        <f>IF(ISERR($D19*AE19)," ",($D19*AE19*(IF(AF$10="Organic",(1-Coating_Usage!$T$4),IF(AF$10="Particulate",(1-Coating_Usage!$T$5)*(1-Coating_Usage!$T$6),1)))))</f>
        <v xml:space="preserve"> </v>
      </c>
      <c r="AG19" s="278"/>
      <c r="AH19" s="279" t="str">
        <f t="shared" si="9"/>
        <v xml:space="preserve"> </v>
      </c>
      <c r="AI19" s="280" t="str">
        <f>IF(ISERR($D19*AH19)," ",($D19*AH19*(IF(AI$10="Organic",(1-Coating_Usage!$T$4),IF(AI$10="Particulate",(1-Coating_Usage!$T$5)*(1-Coating_Usage!$T$6),1)))))</f>
        <v xml:space="preserve"> </v>
      </c>
      <c r="AJ19" s="278"/>
      <c r="AK19" s="279" t="str">
        <f t="shared" si="10"/>
        <v xml:space="preserve"> </v>
      </c>
      <c r="AL19" s="280" t="str">
        <f>IF(ISERR($D19*AK19)," ",($D19*AK19*(IF(AL$10="Organic",(1-Coating_Usage!$T$4),IF(AL$10="Particulate",(1-Coating_Usage!$T$5)*(1-Coating_Usage!$T$6),1)))))</f>
        <v xml:space="preserve"> </v>
      </c>
      <c r="AM19" s="278"/>
      <c r="AN19" s="281" t="str">
        <f t="shared" si="11"/>
        <v xml:space="preserve"> </v>
      </c>
      <c r="AO19" s="323" t="str">
        <f>IF(ISERR($D19*AN19)," ",($D19*AN19*(IF(AO$10="Organic",(1-Coating_Usage!$T$4),IF(AO$10="Particulate",(1-Coating_Usage!$T$5)*(1-Coating_Usage!$T$6),1)))))</f>
        <v xml:space="preserve"> </v>
      </c>
    </row>
    <row r="20" spans="1:41" ht="24.95" customHeight="1" x14ac:dyDescent="0.2">
      <c r="A20" s="332">
        <f>Coating_Usage!A31</f>
        <v>0</v>
      </c>
      <c r="B20" s="333">
        <f>Coating_Usage!B31</f>
        <v>0</v>
      </c>
      <c r="C20" s="333">
        <f>Coating_Usage!C31</f>
        <v>0</v>
      </c>
      <c r="D20" s="334">
        <f>Coating_Usage!M31</f>
        <v>0</v>
      </c>
      <c r="E20" s="331">
        <f>Coating_Usage!F31</f>
        <v>0</v>
      </c>
      <c r="F20" s="278"/>
      <c r="G20" s="279" t="str">
        <f t="shared" si="0"/>
        <v xml:space="preserve"> </v>
      </c>
      <c r="H20" s="280" t="str">
        <f>IF(ISERR($D20*G20)," ",($D20*G20*(IF(H$10="Organic",(1-Coating_Usage!$T$4),IF(H$10="Particulate",(1-Coating_Usage!$T$5)*(1-Coating_Usage!$T$6),1)))))</f>
        <v xml:space="preserve"> </v>
      </c>
      <c r="I20" s="278"/>
      <c r="J20" s="279" t="str">
        <f t="shared" si="1"/>
        <v xml:space="preserve"> </v>
      </c>
      <c r="K20" s="280" t="str">
        <f>IF(ISERR($D20*J20)," ",($D20*J20*(IF(K$10="Organic",(1-Coating_Usage!$T$4),IF(K$10="Particulate",(1-Coating_Usage!$T$5)*(1-Coating_Usage!$T$6),1)))))</f>
        <v xml:space="preserve"> </v>
      </c>
      <c r="L20" s="278"/>
      <c r="M20" s="279" t="str">
        <f t="shared" si="2"/>
        <v xml:space="preserve"> </v>
      </c>
      <c r="N20" s="280" t="str">
        <f>IF(ISERR($D20*M20)," ",($D20*M20*(IF(N$10="Organic",(1-Coating_Usage!$T$4),IF(N$10="Particulate",(1-Coating_Usage!$T$5)*(1-Coating_Usage!$T$6),1)))))</f>
        <v xml:space="preserve"> </v>
      </c>
      <c r="O20" s="278"/>
      <c r="P20" s="281" t="str">
        <f t="shared" si="3"/>
        <v xml:space="preserve"> </v>
      </c>
      <c r="Q20" s="280" t="str">
        <f>IF(ISERR($D20*P20)," ",($D20*P20*(IF(Q$10="Organic",(1-Coating_Usage!$T$4),IF(Q$10="Particulate",(1-Coating_Usage!$T$5)*(1-Coating_Usage!$T$6),1)))))</f>
        <v xml:space="preserve"> </v>
      </c>
      <c r="R20" s="299"/>
      <c r="S20" s="279" t="str">
        <f t="shared" si="4"/>
        <v xml:space="preserve"> </v>
      </c>
      <c r="T20" s="280" t="str">
        <f>IF(ISERR($D20*S20)," ",($D20*S20*(IF(T$10="Organic",(1-Coating_Usage!$T$4),IF(T$10="Particulate",(1-Coating_Usage!$T$5)*(1-Coating_Usage!$T$6),1)))))</f>
        <v xml:space="preserve"> </v>
      </c>
      <c r="U20" s="278"/>
      <c r="V20" s="279" t="str">
        <f t="shared" si="5"/>
        <v xml:space="preserve"> </v>
      </c>
      <c r="W20" s="280" t="str">
        <f>IF(ISERR($D20*V20)," ",($D20*V20*(IF(W$10="Organic",(1-Coating_Usage!$T$4),IF(W$10="Particulate",(1-Coating_Usage!$T$5)*(1-Coating_Usage!$T$6),1)))))</f>
        <v xml:space="preserve"> </v>
      </c>
      <c r="X20" s="278"/>
      <c r="Y20" s="279" t="str">
        <f t="shared" si="6"/>
        <v xml:space="preserve"> </v>
      </c>
      <c r="Z20" s="280" t="str">
        <f>IF(ISERR($D20*Y20)," ",($D20*Y20*(IF(Z$10="Organic",(1-Coating_Usage!$T$4),IF(Z$10="Particulate",(1-Coating_Usage!$T$5)*(1-Coating_Usage!$T$6),1)))))</f>
        <v xml:space="preserve"> </v>
      </c>
      <c r="AA20" s="278"/>
      <c r="AB20" s="281" t="str">
        <f t="shared" si="7"/>
        <v xml:space="preserve"> </v>
      </c>
      <c r="AC20" s="280" t="str">
        <f>IF(ISERR($D20*AB20)," ",($D20*AB20*(IF(AC$10="Organic",(1-Coating_Usage!$T$4),IF(AC$10="Particulate",(1-Coating_Usage!$T$5)*(1-Coating_Usage!$T$6),1)))))</f>
        <v xml:space="preserve"> </v>
      </c>
      <c r="AD20" s="299"/>
      <c r="AE20" s="279" t="str">
        <f t="shared" si="8"/>
        <v xml:space="preserve"> </v>
      </c>
      <c r="AF20" s="280" t="str">
        <f>IF(ISERR($D20*AE20)," ",($D20*AE20*(IF(AF$10="Organic",(1-Coating_Usage!$T$4),IF(AF$10="Particulate",(1-Coating_Usage!$T$5)*(1-Coating_Usage!$T$6),1)))))</f>
        <v xml:space="preserve"> </v>
      </c>
      <c r="AG20" s="278"/>
      <c r="AH20" s="279" t="str">
        <f t="shared" si="9"/>
        <v xml:space="preserve"> </v>
      </c>
      <c r="AI20" s="280" t="str">
        <f>IF(ISERR($D20*AH20)," ",($D20*AH20*(IF(AI$10="Organic",(1-Coating_Usage!$T$4),IF(AI$10="Particulate",(1-Coating_Usage!$T$5)*(1-Coating_Usage!$T$6),1)))))</f>
        <v xml:space="preserve"> </v>
      </c>
      <c r="AJ20" s="278"/>
      <c r="AK20" s="279" t="str">
        <f t="shared" si="10"/>
        <v xml:space="preserve"> </v>
      </c>
      <c r="AL20" s="280" t="str">
        <f>IF(ISERR($D20*AK20)," ",($D20*AK20*(IF(AL$10="Organic",(1-Coating_Usage!$T$4),IF(AL$10="Particulate",(1-Coating_Usage!$T$5)*(1-Coating_Usage!$T$6),1)))))</f>
        <v xml:space="preserve"> </v>
      </c>
      <c r="AM20" s="278"/>
      <c r="AN20" s="281" t="str">
        <f t="shared" si="11"/>
        <v xml:space="preserve"> </v>
      </c>
      <c r="AO20" s="323" t="str">
        <f>IF(ISERR($D20*AN20)," ",($D20*AN20*(IF(AO$10="Organic",(1-Coating_Usage!$T$4),IF(AO$10="Particulate",(1-Coating_Usage!$T$5)*(1-Coating_Usage!$T$6),1)))))</f>
        <v xml:space="preserve"> </v>
      </c>
    </row>
    <row r="21" spans="1:41" ht="24.95" customHeight="1" x14ac:dyDescent="0.2">
      <c r="A21" s="332">
        <f>Coating_Usage!A32</f>
        <v>0</v>
      </c>
      <c r="B21" s="333">
        <f>Coating_Usage!B32</f>
        <v>0</v>
      </c>
      <c r="C21" s="333">
        <f>Coating_Usage!C32</f>
        <v>0</v>
      </c>
      <c r="D21" s="334">
        <f>Coating_Usage!M32</f>
        <v>0</v>
      </c>
      <c r="E21" s="331">
        <f>Coating_Usage!F32</f>
        <v>0</v>
      </c>
      <c r="F21" s="278"/>
      <c r="G21" s="279" t="str">
        <f t="shared" si="0"/>
        <v xml:space="preserve"> </v>
      </c>
      <c r="H21" s="280" t="str">
        <f>IF(ISERR($D21*G21)," ",($D21*G21*(IF(H$10="Organic",(1-Coating_Usage!$T$4),IF(H$10="Particulate",(1-Coating_Usage!$T$5)*(1-Coating_Usage!$T$6),1)))))</f>
        <v xml:space="preserve"> </v>
      </c>
      <c r="I21" s="278"/>
      <c r="J21" s="279" t="str">
        <f t="shared" si="1"/>
        <v xml:space="preserve"> </v>
      </c>
      <c r="K21" s="280" t="str">
        <f>IF(ISERR($D21*J21)," ",($D21*J21*(IF(K$10="Organic",(1-Coating_Usage!$T$4),IF(K$10="Particulate",(1-Coating_Usage!$T$5)*(1-Coating_Usage!$T$6),1)))))</f>
        <v xml:space="preserve"> </v>
      </c>
      <c r="L21" s="278"/>
      <c r="M21" s="279" t="str">
        <f t="shared" si="2"/>
        <v xml:space="preserve"> </v>
      </c>
      <c r="N21" s="280" t="str">
        <f>IF(ISERR($D21*M21)," ",($D21*M21*(IF(N$10="Organic",(1-Coating_Usage!$T$4),IF(N$10="Particulate",(1-Coating_Usage!$T$5)*(1-Coating_Usage!$T$6),1)))))</f>
        <v xml:space="preserve"> </v>
      </c>
      <c r="O21" s="278"/>
      <c r="P21" s="281" t="str">
        <f t="shared" si="3"/>
        <v xml:space="preserve"> </v>
      </c>
      <c r="Q21" s="280" t="str">
        <f>IF(ISERR($D21*P21)," ",($D21*P21*(IF(Q$10="Organic",(1-Coating_Usage!$T$4),IF(Q$10="Particulate",(1-Coating_Usage!$T$5)*(1-Coating_Usage!$T$6),1)))))</f>
        <v xml:space="preserve"> </v>
      </c>
      <c r="R21" s="299"/>
      <c r="S21" s="279" t="str">
        <f t="shared" si="4"/>
        <v xml:space="preserve"> </v>
      </c>
      <c r="T21" s="280" t="str">
        <f>IF(ISERR($D21*S21)," ",($D21*S21*(IF(T$10="Organic",(1-Coating_Usage!$T$4),IF(T$10="Particulate",(1-Coating_Usage!$T$5)*(1-Coating_Usage!$T$6),1)))))</f>
        <v xml:space="preserve"> </v>
      </c>
      <c r="U21" s="278"/>
      <c r="V21" s="279" t="str">
        <f t="shared" si="5"/>
        <v xml:space="preserve"> </v>
      </c>
      <c r="W21" s="280" t="str">
        <f>IF(ISERR($D21*V21)," ",($D21*V21*(IF(W$10="Organic",(1-Coating_Usage!$T$4),IF(W$10="Particulate",(1-Coating_Usage!$T$5)*(1-Coating_Usage!$T$6),1)))))</f>
        <v xml:space="preserve"> </v>
      </c>
      <c r="X21" s="278"/>
      <c r="Y21" s="279" t="str">
        <f t="shared" si="6"/>
        <v xml:space="preserve"> </v>
      </c>
      <c r="Z21" s="280" t="str">
        <f>IF(ISERR($D21*Y21)," ",($D21*Y21*(IF(Z$10="Organic",(1-Coating_Usage!$T$4),IF(Z$10="Particulate",(1-Coating_Usage!$T$5)*(1-Coating_Usage!$T$6),1)))))</f>
        <v xml:space="preserve"> </v>
      </c>
      <c r="AA21" s="278"/>
      <c r="AB21" s="281" t="str">
        <f t="shared" si="7"/>
        <v xml:space="preserve"> </v>
      </c>
      <c r="AC21" s="280" t="str">
        <f>IF(ISERR($D21*AB21)," ",($D21*AB21*(IF(AC$10="Organic",(1-Coating_Usage!$T$4),IF(AC$10="Particulate",(1-Coating_Usage!$T$5)*(1-Coating_Usage!$T$6),1)))))</f>
        <v xml:space="preserve"> </v>
      </c>
      <c r="AD21" s="299"/>
      <c r="AE21" s="279" t="str">
        <f t="shared" si="8"/>
        <v xml:space="preserve"> </v>
      </c>
      <c r="AF21" s="280" t="str">
        <f>IF(ISERR($D21*AE21)," ",($D21*AE21*(IF(AF$10="Organic",(1-Coating_Usage!$T$4),IF(AF$10="Particulate",(1-Coating_Usage!$T$5)*(1-Coating_Usage!$T$6),1)))))</f>
        <v xml:space="preserve"> </v>
      </c>
      <c r="AG21" s="278"/>
      <c r="AH21" s="279" t="str">
        <f t="shared" si="9"/>
        <v xml:space="preserve"> </v>
      </c>
      <c r="AI21" s="280" t="str">
        <f>IF(ISERR($D21*AH21)," ",($D21*AH21*(IF(AI$10="Organic",(1-Coating_Usage!$T$4),IF(AI$10="Particulate",(1-Coating_Usage!$T$5)*(1-Coating_Usage!$T$6),1)))))</f>
        <v xml:space="preserve"> </v>
      </c>
      <c r="AJ21" s="278"/>
      <c r="AK21" s="279" t="str">
        <f t="shared" si="10"/>
        <v xml:space="preserve"> </v>
      </c>
      <c r="AL21" s="280" t="str">
        <f>IF(ISERR($D21*AK21)," ",($D21*AK21*(IF(AL$10="Organic",(1-Coating_Usage!$T$4),IF(AL$10="Particulate",(1-Coating_Usage!$T$5)*(1-Coating_Usage!$T$6),1)))))</f>
        <v xml:space="preserve"> </v>
      </c>
      <c r="AM21" s="278"/>
      <c r="AN21" s="281" t="str">
        <f t="shared" si="11"/>
        <v xml:space="preserve"> </v>
      </c>
      <c r="AO21" s="323" t="str">
        <f>IF(ISERR($D21*AN21)," ",($D21*AN21*(IF(AO$10="Organic",(1-Coating_Usage!$T$4),IF(AO$10="Particulate",(1-Coating_Usage!$T$5)*(1-Coating_Usage!$T$6),1)))))</f>
        <v xml:space="preserve"> </v>
      </c>
    </row>
    <row r="22" spans="1:41" ht="24.95" customHeight="1" x14ac:dyDescent="0.2">
      <c r="A22" s="332">
        <f>Coating_Usage!A33</f>
        <v>0</v>
      </c>
      <c r="B22" s="333">
        <f>Coating_Usage!B33</f>
        <v>0</v>
      </c>
      <c r="C22" s="333">
        <f>Coating_Usage!C33</f>
        <v>0</v>
      </c>
      <c r="D22" s="334">
        <f>Coating_Usage!M33</f>
        <v>0</v>
      </c>
      <c r="E22" s="331">
        <f>Coating_Usage!F33</f>
        <v>0</v>
      </c>
      <c r="F22" s="278"/>
      <c r="G22" s="279" t="str">
        <f t="shared" si="0"/>
        <v xml:space="preserve"> </v>
      </c>
      <c r="H22" s="280" t="str">
        <f>IF(ISERR($D22*G22)," ",($D22*G22*(IF(H$10="Organic",(1-Coating_Usage!$T$4),IF(H$10="Particulate",(1-Coating_Usage!$T$5)*(1-Coating_Usage!$T$6),1)))))</f>
        <v xml:space="preserve"> </v>
      </c>
      <c r="I22" s="278"/>
      <c r="J22" s="279" t="str">
        <f t="shared" si="1"/>
        <v xml:space="preserve"> </v>
      </c>
      <c r="K22" s="280" t="str">
        <f>IF(ISERR($D22*J22)," ",($D22*J22*(IF(K$10="Organic",(1-Coating_Usage!$T$4),IF(K$10="Particulate",(1-Coating_Usage!$T$5)*(1-Coating_Usage!$T$6),1)))))</f>
        <v xml:space="preserve"> </v>
      </c>
      <c r="L22" s="278"/>
      <c r="M22" s="279" t="str">
        <f t="shared" si="2"/>
        <v xml:space="preserve"> </v>
      </c>
      <c r="N22" s="280" t="str">
        <f>IF(ISERR($D22*M22)," ",($D22*M22*(IF(N$10="Organic",(1-Coating_Usage!$T$4),IF(N$10="Particulate",(1-Coating_Usage!$T$5)*(1-Coating_Usage!$T$6),1)))))</f>
        <v xml:space="preserve"> </v>
      </c>
      <c r="O22" s="278"/>
      <c r="P22" s="281" t="str">
        <f t="shared" si="3"/>
        <v xml:space="preserve"> </v>
      </c>
      <c r="Q22" s="280" t="str">
        <f>IF(ISERR($D22*P22)," ",($D22*P22*(IF(Q$10="Organic",(1-Coating_Usage!$T$4),IF(Q$10="Particulate",(1-Coating_Usage!$T$5)*(1-Coating_Usage!$T$6),1)))))</f>
        <v xml:space="preserve"> </v>
      </c>
      <c r="R22" s="299"/>
      <c r="S22" s="279" t="str">
        <f t="shared" si="4"/>
        <v xml:space="preserve"> </v>
      </c>
      <c r="T22" s="280" t="str">
        <f>IF(ISERR($D22*S22)," ",($D22*S22*(IF(T$10="Organic",(1-Coating_Usage!$T$4),IF(T$10="Particulate",(1-Coating_Usage!$T$5)*(1-Coating_Usage!$T$6),1)))))</f>
        <v xml:space="preserve"> </v>
      </c>
      <c r="U22" s="278"/>
      <c r="V22" s="279" t="str">
        <f t="shared" si="5"/>
        <v xml:space="preserve"> </v>
      </c>
      <c r="W22" s="280" t="str">
        <f>IF(ISERR($D22*V22)," ",($D22*V22*(IF(W$10="Organic",(1-Coating_Usage!$T$4),IF(W$10="Particulate",(1-Coating_Usage!$T$5)*(1-Coating_Usage!$T$6),1)))))</f>
        <v xml:space="preserve"> </v>
      </c>
      <c r="X22" s="278"/>
      <c r="Y22" s="279" t="str">
        <f t="shared" si="6"/>
        <v xml:space="preserve"> </v>
      </c>
      <c r="Z22" s="280" t="str">
        <f>IF(ISERR($D22*Y22)," ",($D22*Y22*(IF(Z$10="Organic",(1-Coating_Usage!$T$4),IF(Z$10="Particulate",(1-Coating_Usage!$T$5)*(1-Coating_Usage!$T$6),1)))))</f>
        <v xml:space="preserve"> </v>
      </c>
      <c r="AA22" s="278"/>
      <c r="AB22" s="281" t="str">
        <f t="shared" si="7"/>
        <v xml:space="preserve"> </v>
      </c>
      <c r="AC22" s="280" t="str">
        <f>IF(ISERR($D22*AB22)," ",($D22*AB22*(IF(AC$10="Organic",(1-Coating_Usage!$T$4),IF(AC$10="Particulate",(1-Coating_Usage!$T$5)*(1-Coating_Usage!$T$6),1)))))</f>
        <v xml:space="preserve"> </v>
      </c>
      <c r="AD22" s="299"/>
      <c r="AE22" s="279" t="str">
        <f t="shared" si="8"/>
        <v xml:space="preserve"> </v>
      </c>
      <c r="AF22" s="280" t="str">
        <f>IF(ISERR($D22*AE22)," ",($D22*AE22*(IF(AF$10="Organic",(1-Coating_Usage!$T$4),IF(AF$10="Particulate",(1-Coating_Usage!$T$5)*(1-Coating_Usage!$T$6),1)))))</f>
        <v xml:space="preserve"> </v>
      </c>
      <c r="AG22" s="278"/>
      <c r="AH22" s="279" t="str">
        <f t="shared" si="9"/>
        <v xml:space="preserve"> </v>
      </c>
      <c r="AI22" s="280" t="str">
        <f>IF(ISERR($D22*AH22)," ",($D22*AH22*(IF(AI$10="Organic",(1-Coating_Usage!$T$4),IF(AI$10="Particulate",(1-Coating_Usage!$T$5)*(1-Coating_Usage!$T$6),1)))))</f>
        <v xml:space="preserve"> </v>
      </c>
      <c r="AJ22" s="278"/>
      <c r="AK22" s="279" t="str">
        <f t="shared" si="10"/>
        <v xml:space="preserve"> </v>
      </c>
      <c r="AL22" s="280" t="str">
        <f>IF(ISERR($D22*AK22)," ",($D22*AK22*(IF(AL$10="Organic",(1-Coating_Usage!$T$4),IF(AL$10="Particulate",(1-Coating_Usage!$T$5)*(1-Coating_Usage!$T$6),1)))))</f>
        <v xml:space="preserve"> </v>
      </c>
      <c r="AM22" s="278"/>
      <c r="AN22" s="281" t="str">
        <f t="shared" si="11"/>
        <v xml:space="preserve"> </v>
      </c>
      <c r="AO22" s="323" t="str">
        <f>IF(ISERR($D22*AN22)," ",($D22*AN22*(IF(AO$10="Organic",(1-Coating_Usage!$T$4),IF(AO$10="Particulate",(1-Coating_Usage!$T$5)*(1-Coating_Usage!$T$6),1)))))</f>
        <v xml:space="preserve"> </v>
      </c>
    </row>
    <row r="23" spans="1:41" ht="24.95" customHeight="1" x14ac:dyDescent="0.2">
      <c r="A23" s="332">
        <f>Coating_Usage!A34</f>
        <v>0</v>
      </c>
      <c r="B23" s="333">
        <f>Coating_Usage!B34</f>
        <v>0</v>
      </c>
      <c r="C23" s="333">
        <f>Coating_Usage!C34</f>
        <v>0</v>
      </c>
      <c r="D23" s="334">
        <f>Coating_Usage!M34</f>
        <v>0</v>
      </c>
      <c r="E23" s="331">
        <f>Coating_Usage!F34</f>
        <v>0</v>
      </c>
      <c r="F23" s="278"/>
      <c r="G23" s="279" t="str">
        <f t="shared" si="0"/>
        <v xml:space="preserve"> </v>
      </c>
      <c r="H23" s="280" t="str">
        <f>IF(ISERR($D23*G23)," ",($D23*G23*(IF(H$10="Organic",(1-Coating_Usage!$T$4),IF(H$10="Particulate",(1-Coating_Usage!$T$5)*(1-Coating_Usage!$T$6),1)))))</f>
        <v xml:space="preserve"> </v>
      </c>
      <c r="I23" s="278"/>
      <c r="J23" s="279" t="str">
        <f t="shared" si="1"/>
        <v xml:space="preserve"> </v>
      </c>
      <c r="K23" s="280" t="str">
        <f>IF(ISERR($D23*J23)," ",($D23*J23*(IF(K$10="Organic",(1-Coating_Usage!$T$4),IF(K$10="Particulate",(1-Coating_Usage!$T$5)*(1-Coating_Usage!$T$6),1)))))</f>
        <v xml:space="preserve"> </v>
      </c>
      <c r="L23" s="278"/>
      <c r="M23" s="279" t="str">
        <f t="shared" si="2"/>
        <v xml:space="preserve"> </v>
      </c>
      <c r="N23" s="280" t="str">
        <f>IF(ISERR($D23*M23)," ",($D23*M23*(IF(N$10="Organic",(1-Coating_Usage!$T$4),IF(N$10="Particulate",(1-Coating_Usage!$T$5)*(1-Coating_Usage!$T$6),1)))))</f>
        <v xml:space="preserve"> </v>
      </c>
      <c r="O23" s="278"/>
      <c r="P23" s="281" t="str">
        <f t="shared" si="3"/>
        <v xml:space="preserve"> </v>
      </c>
      <c r="Q23" s="280" t="str">
        <f>IF(ISERR($D23*P23)," ",($D23*P23*(IF(Q$10="Organic",(1-Coating_Usage!$T$4),IF(Q$10="Particulate",(1-Coating_Usage!$T$5)*(1-Coating_Usage!$T$6),1)))))</f>
        <v xml:space="preserve"> </v>
      </c>
      <c r="R23" s="299"/>
      <c r="S23" s="279" t="str">
        <f t="shared" si="4"/>
        <v xml:space="preserve"> </v>
      </c>
      <c r="T23" s="280" t="str">
        <f>IF(ISERR($D23*S23)," ",($D23*S23*(IF(T$10="Organic",(1-Coating_Usage!$T$4),IF(T$10="Particulate",(1-Coating_Usage!$T$5)*(1-Coating_Usage!$T$6),1)))))</f>
        <v xml:space="preserve"> </v>
      </c>
      <c r="U23" s="278"/>
      <c r="V23" s="279" t="str">
        <f t="shared" si="5"/>
        <v xml:space="preserve"> </v>
      </c>
      <c r="W23" s="280" t="str">
        <f>IF(ISERR($D23*V23)," ",($D23*V23*(IF(W$10="Organic",(1-Coating_Usage!$T$4),IF(W$10="Particulate",(1-Coating_Usage!$T$5)*(1-Coating_Usage!$T$6),1)))))</f>
        <v xml:space="preserve"> </v>
      </c>
      <c r="X23" s="278"/>
      <c r="Y23" s="279" t="str">
        <f t="shared" si="6"/>
        <v xml:space="preserve"> </v>
      </c>
      <c r="Z23" s="280" t="str">
        <f>IF(ISERR($D23*Y23)," ",($D23*Y23*(IF(Z$10="Organic",(1-Coating_Usage!$T$4),IF(Z$10="Particulate",(1-Coating_Usage!$T$5)*(1-Coating_Usage!$T$6),1)))))</f>
        <v xml:space="preserve"> </v>
      </c>
      <c r="AA23" s="278"/>
      <c r="AB23" s="281" t="str">
        <f t="shared" si="7"/>
        <v xml:space="preserve"> </v>
      </c>
      <c r="AC23" s="280" t="str">
        <f>IF(ISERR($D23*AB23)," ",($D23*AB23*(IF(AC$10="Organic",(1-Coating_Usage!$T$4),IF(AC$10="Particulate",(1-Coating_Usage!$T$5)*(1-Coating_Usage!$T$6),1)))))</f>
        <v xml:space="preserve"> </v>
      </c>
      <c r="AD23" s="299"/>
      <c r="AE23" s="279" t="str">
        <f t="shared" si="8"/>
        <v xml:space="preserve"> </v>
      </c>
      <c r="AF23" s="280" t="str">
        <f>IF(ISERR($D23*AE23)," ",($D23*AE23*(IF(AF$10="Organic",(1-Coating_Usage!$T$4),IF(AF$10="Particulate",(1-Coating_Usage!$T$5)*(1-Coating_Usage!$T$6),1)))))</f>
        <v xml:space="preserve"> </v>
      </c>
      <c r="AG23" s="278"/>
      <c r="AH23" s="279" t="str">
        <f t="shared" si="9"/>
        <v xml:space="preserve"> </v>
      </c>
      <c r="AI23" s="280" t="str">
        <f>IF(ISERR($D23*AH23)," ",($D23*AH23*(IF(AI$10="Organic",(1-Coating_Usage!$T$4),IF(AI$10="Particulate",(1-Coating_Usage!$T$5)*(1-Coating_Usage!$T$6),1)))))</f>
        <v xml:space="preserve"> </v>
      </c>
      <c r="AJ23" s="278"/>
      <c r="AK23" s="279" t="str">
        <f t="shared" si="10"/>
        <v xml:space="preserve"> </v>
      </c>
      <c r="AL23" s="280" t="str">
        <f>IF(ISERR($D23*AK23)," ",($D23*AK23*(IF(AL$10="Organic",(1-Coating_Usage!$T$4),IF(AL$10="Particulate",(1-Coating_Usage!$T$5)*(1-Coating_Usage!$T$6),1)))))</f>
        <v xml:space="preserve"> </v>
      </c>
      <c r="AM23" s="278"/>
      <c r="AN23" s="281" t="str">
        <f t="shared" si="11"/>
        <v xml:space="preserve"> </v>
      </c>
      <c r="AO23" s="323" t="str">
        <f>IF(ISERR($D23*AN23)," ",($D23*AN23*(IF(AO$10="Organic",(1-Coating_Usage!$T$4),IF(AO$10="Particulate",(1-Coating_Usage!$T$5)*(1-Coating_Usage!$T$6),1)))))</f>
        <v xml:space="preserve"> </v>
      </c>
    </row>
    <row r="24" spans="1:41" ht="24.95" customHeight="1" x14ac:dyDescent="0.2">
      <c r="A24" s="332">
        <f>Coating_Usage!A35</f>
        <v>0</v>
      </c>
      <c r="B24" s="333">
        <f>Coating_Usage!B35</f>
        <v>0</v>
      </c>
      <c r="C24" s="333">
        <f>Coating_Usage!C35</f>
        <v>0</v>
      </c>
      <c r="D24" s="334">
        <f>Coating_Usage!M35</f>
        <v>0</v>
      </c>
      <c r="E24" s="331">
        <f>Coating_Usage!F35</f>
        <v>0</v>
      </c>
      <c r="F24" s="278"/>
      <c r="G24" s="279" t="str">
        <f t="shared" si="0"/>
        <v xml:space="preserve"> </v>
      </c>
      <c r="H24" s="280" t="str">
        <f>IF(ISERR($D24*G24)," ",($D24*G24*(IF(H$10="Organic",(1-Coating_Usage!$T$4),IF(H$10="Particulate",(1-Coating_Usage!$T$5)*(1-Coating_Usage!$T$6),1)))))</f>
        <v xml:space="preserve"> </v>
      </c>
      <c r="I24" s="278"/>
      <c r="J24" s="279" t="str">
        <f t="shared" si="1"/>
        <v xml:space="preserve"> </v>
      </c>
      <c r="K24" s="280" t="str">
        <f>IF(ISERR($D24*J24)," ",($D24*J24*(IF(K$10="Organic",(1-Coating_Usage!$T$4),IF(K$10="Particulate",(1-Coating_Usage!$T$5)*(1-Coating_Usage!$T$6),1)))))</f>
        <v xml:space="preserve"> </v>
      </c>
      <c r="L24" s="278"/>
      <c r="M24" s="279" t="str">
        <f t="shared" si="2"/>
        <v xml:space="preserve"> </v>
      </c>
      <c r="N24" s="280" t="str">
        <f>IF(ISERR($D24*M24)," ",($D24*M24*(IF(N$10="Organic",(1-Coating_Usage!$T$4),IF(N$10="Particulate",(1-Coating_Usage!$T$5)*(1-Coating_Usage!$T$6),1)))))</f>
        <v xml:space="preserve"> </v>
      </c>
      <c r="O24" s="278"/>
      <c r="P24" s="281" t="str">
        <f t="shared" si="3"/>
        <v xml:space="preserve"> </v>
      </c>
      <c r="Q24" s="280" t="str">
        <f>IF(ISERR($D24*P24)," ",($D24*P24*(IF(Q$10="Organic",(1-Coating_Usage!$T$4),IF(Q$10="Particulate",(1-Coating_Usage!$T$5)*(1-Coating_Usage!$T$6),1)))))</f>
        <v xml:space="preserve"> </v>
      </c>
      <c r="R24" s="299"/>
      <c r="S24" s="279" t="str">
        <f t="shared" si="4"/>
        <v xml:space="preserve"> </v>
      </c>
      <c r="T24" s="280" t="str">
        <f>IF(ISERR($D24*S24)," ",($D24*S24*(IF(T$10="Organic",(1-Coating_Usage!$T$4),IF(T$10="Particulate",(1-Coating_Usage!$T$5)*(1-Coating_Usage!$T$6),1)))))</f>
        <v xml:space="preserve"> </v>
      </c>
      <c r="U24" s="278"/>
      <c r="V24" s="279" t="str">
        <f t="shared" si="5"/>
        <v xml:space="preserve"> </v>
      </c>
      <c r="W24" s="280" t="str">
        <f>IF(ISERR($D24*V24)," ",($D24*V24*(IF(W$10="Organic",(1-Coating_Usage!$T$4),IF(W$10="Particulate",(1-Coating_Usage!$T$5)*(1-Coating_Usage!$T$6),1)))))</f>
        <v xml:space="preserve"> </v>
      </c>
      <c r="X24" s="278"/>
      <c r="Y24" s="279" t="str">
        <f t="shared" si="6"/>
        <v xml:space="preserve"> </v>
      </c>
      <c r="Z24" s="280" t="str">
        <f>IF(ISERR($D24*Y24)," ",($D24*Y24*(IF(Z$10="Organic",(1-Coating_Usage!$T$4),IF(Z$10="Particulate",(1-Coating_Usage!$T$5)*(1-Coating_Usage!$T$6),1)))))</f>
        <v xml:space="preserve"> </v>
      </c>
      <c r="AA24" s="278"/>
      <c r="AB24" s="281" t="str">
        <f t="shared" si="7"/>
        <v xml:space="preserve"> </v>
      </c>
      <c r="AC24" s="280" t="str">
        <f>IF(ISERR($D24*AB24)," ",($D24*AB24*(IF(AC$10="Organic",(1-Coating_Usage!$T$4),IF(AC$10="Particulate",(1-Coating_Usage!$T$5)*(1-Coating_Usage!$T$6),1)))))</f>
        <v xml:space="preserve"> </v>
      </c>
      <c r="AD24" s="299"/>
      <c r="AE24" s="279" t="str">
        <f t="shared" si="8"/>
        <v xml:space="preserve"> </v>
      </c>
      <c r="AF24" s="280" t="str">
        <f>IF(ISERR($D24*AE24)," ",($D24*AE24*(IF(AF$10="Organic",(1-Coating_Usage!$T$4),IF(AF$10="Particulate",(1-Coating_Usage!$T$5)*(1-Coating_Usage!$T$6),1)))))</f>
        <v xml:space="preserve"> </v>
      </c>
      <c r="AG24" s="278"/>
      <c r="AH24" s="279" t="str">
        <f t="shared" si="9"/>
        <v xml:space="preserve"> </v>
      </c>
      <c r="AI24" s="280" t="str">
        <f>IF(ISERR($D24*AH24)," ",($D24*AH24*(IF(AI$10="Organic",(1-Coating_Usage!$T$4),IF(AI$10="Particulate",(1-Coating_Usage!$T$5)*(1-Coating_Usage!$T$6),1)))))</f>
        <v xml:space="preserve"> </v>
      </c>
      <c r="AJ24" s="278"/>
      <c r="AK24" s="279" t="str">
        <f t="shared" si="10"/>
        <v xml:space="preserve"> </v>
      </c>
      <c r="AL24" s="280" t="str">
        <f>IF(ISERR($D24*AK24)," ",($D24*AK24*(IF(AL$10="Organic",(1-Coating_Usage!$T$4),IF(AL$10="Particulate",(1-Coating_Usage!$T$5)*(1-Coating_Usage!$T$6),1)))))</f>
        <v xml:space="preserve"> </v>
      </c>
      <c r="AM24" s="278"/>
      <c r="AN24" s="281" t="str">
        <f t="shared" si="11"/>
        <v xml:space="preserve"> </v>
      </c>
      <c r="AO24" s="323" t="str">
        <f>IF(ISERR($D24*AN24)," ",($D24*AN24*(IF(AO$10="Organic",(1-Coating_Usage!$T$4),IF(AO$10="Particulate",(1-Coating_Usage!$T$5)*(1-Coating_Usage!$T$6),1)))))</f>
        <v xml:space="preserve"> </v>
      </c>
    </row>
    <row r="25" spans="1:41" ht="24.95" customHeight="1" x14ac:dyDescent="0.2">
      <c r="A25" s="332">
        <f>Coating_Usage!A36</f>
        <v>0</v>
      </c>
      <c r="B25" s="333">
        <f>Coating_Usage!B36</f>
        <v>0</v>
      </c>
      <c r="C25" s="333">
        <f>Coating_Usage!C36</f>
        <v>0</v>
      </c>
      <c r="D25" s="334">
        <f>Coating_Usage!M36</f>
        <v>0</v>
      </c>
      <c r="E25" s="331">
        <f>Coating_Usage!F36</f>
        <v>0</v>
      </c>
      <c r="F25" s="278"/>
      <c r="G25" s="279" t="str">
        <f t="shared" si="0"/>
        <v xml:space="preserve"> </v>
      </c>
      <c r="H25" s="280" t="str">
        <f>IF(ISERR($D25*G25)," ",($D25*G25*(IF(H$10="Organic",(1-Coating_Usage!$T$4),IF(H$10="Particulate",(1-Coating_Usage!$T$5)*(1-Coating_Usage!$T$6),1)))))</f>
        <v xml:space="preserve"> </v>
      </c>
      <c r="I25" s="278"/>
      <c r="J25" s="279" t="str">
        <f t="shared" si="1"/>
        <v xml:space="preserve"> </v>
      </c>
      <c r="K25" s="280" t="str">
        <f>IF(ISERR($D25*J25)," ",($D25*J25*(IF(K$10="Organic",(1-Coating_Usage!$T$4),IF(K$10="Particulate",(1-Coating_Usage!$T$5)*(1-Coating_Usage!$T$6),1)))))</f>
        <v xml:space="preserve"> </v>
      </c>
      <c r="L25" s="278"/>
      <c r="M25" s="279" t="str">
        <f t="shared" si="2"/>
        <v xml:space="preserve"> </v>
      </c>
      <c r="N25" s="280" t="str">
        <f>IF(ISERR($D25*M25)," ",($D25*M25*(IF(N$10="Organic",(1-Coating_Usage!$T$4),IF(N$10="Particulate",(1-Coating_Usage!$T$5)*(1-Coating_Usage!$T$6),1)))))</f>
        <v xml:space="preserve"> </v>
      </c>
      <c r="O25" s="278"/>
      <c r="P25" s="281" t="str">
        <f t="shared" si="3"/>
        <v xml:space="preserve"> </v>
      </c>
      <c r="Q25" s="280" t="str">
        <f>IF(ISERR($D25*P25)," ",($D25*P25*(IF(Q$10="Organic",(1-Coating_Usage!$T$4),IF(Q$10="Particulate",(1-Coating_Usage!$T$5)*(1-Coating_Usage!$T$6),1)))))</f>
        <v xml:space="preserve"> </v>
      </c>
      <c r="R25" s="299"/>
      <c r="S25" s="279" t="str">
        <f t="shared" si="4"/>
        <v xml:space="preserve"> </v>
      </c>
      <c r="T25" s="280" t="str">
        <f>IF(ISERR($D25*S25)," ",($D25*S25*(IF(T$10="Organic",(1-Coating_Usage!$T$4),IF(T$10="Particulate",(1-Coating_Usage!$T$5)*(1-Coating_Usage!$T$6),1)))))</f>
        <v xml:space="preserve"> </v>
      </c>
      <c r="U25" s="278"/>
      <c r="V25" s="279" t="str">
        <f t="shared" si="5"/>
        <v xml:space="preserve"> </v>
      </c>
      <c r="W25" s="280" t="str">
        <f>IF(ISERR($D25*V25)," ",($D25*V25*(IF(W$10="Organic",(1-Coating_Usage!$T$4),IF(W$10="Particulate",(1-Coating_Usage!$T$5)*(1-Coating_Usage!$T$6),1)))))</f>
        <v xml:space="preserve"> </v>
      </c>
      <c r="X25" s="278"/>
      <c r="Y25" s="279" t="str">
        <f t="shared" si="6"/>
        <v xml:space="preserve"> </v>
      </c>
      <c r="Z25" s="280" t="str">
        <f>IF(ISERR($D25*Y25)," ",($D25*Y25*(IF(Z$10="Organic",(1-Coating_Usage!$T$4),IF(Z$10="Particulate",(1-Coating_Usage!$T$5)*(1-Coating_Usage!$T$6),1)))))</f>
        <v xml:space="preserve"> </v>
      </c>
      <c r="AA25" s="278"/>
      <c r="AB25" s="281" t="str">
        <f t="shared" si="7"/>
        <v xml:space="preserve"> </v>
      </c>
      <c r="AC25" s="280" t="str">
        <f>IF(ISERR($D25*AB25)," ",($D25*AB25*(IF(AC$10="Organic",(1-Coating_Usage!$T$4),IF(AC$10="Particulate",(1-Coating_Usage!$T$5)*(1-Coating_Usage!$T$6),1)))))</f>
        <v xml:space="preserve"> </v>
      </c>
      <c r="AD25" s="299"/>
      <c r="AE25" s="279" t="str">
        <f t="shared" si="8"/>
        <v xml:space="preserve"> </v>
      </c>
      <c r="AF25" s="280" t="str">
        <f>IF(ISERR($D25*AE25)," ",($D25*AE25*(IF(AF$10="Organic",(1-Coating_Usage!$T$4),IF(AF$10="Particulate",(1-Coating_Usage!$T$5)*(1-Coating_Usage!$T$6),1)))))</f>
        <v xml:space="preserve"> </v>
      </c>
      <c r="AG25" s="278"/>
      <c r="AH25" s="279" t="str">
        <f t="shared" si="9"/>
        <v xml:space="preserve"> </v>
      </c>
      <c r="AI25" s="280" t="str">
        <f>IF(ISERR($D25*AH25)," ",($D25*AH25*(IF(AI$10="Organic",(1-Coating_Usage!$T$4),IF(AI$10="Particulate",(1-Coating_Usage!$T$5)*(1-Coating_Usage!$T$6),1)))))</f>
        <v xml:space="preserve"> </v>
      </c>
      <c r="AJ25" s="278"/>
      <c r="AK25" s="279" t="str">
        <f t="shared" si="10"/>
        <v xml:space="preserve"> </v>
      </c>
      <c r="AL25" s="280" t="str">
        <f>IF(ISERR($D25*AK25)," ",($D25*AK25*(IF(AL$10="Organic",(1-Coating_Usage!$T$4),IF(AL$10="Particulate",(1-Coating_Usage!$T$5)*(1-Coating_Usage!$T$6),1)))))</f>
        <v xml:space="preserve"> </v>
      </c>
      <c r="AM25" s="278"/>
      <c r="AN25" s="281" t="str">
        <f t="shared" si="11"/>
        <v xml:space="preserve"> </v>
      </c>
      <c r="AO25" s="323" t="str">
        <f>IF(ISERR($D25*AN25)," ",($D25*AN25*(IF(AO$10="Organic",(1-Coating_Usage!$T$4),IF(AO$10="Particulate",(1-Coating_Usage!$T$5)*(1-Coating_Usage!$T$6),1)))))</f>
        <v xml:space="preserve"> </v>
      </c>
    </row>
    <row r="26" spans="1:41" ht="24.95" customHeight="1" x14ac:dyDescent="0.2">
      <c r="A26" s="332">
        <f>Coating_Usage!A37</f>
        <v>0</v>
      </c>
      <c r="B26" s="333">
        <f>Coating_Usage!B37</f>
        <v>0</v>
      </c>
      <c r="C26" s="333">
        <f>Coating_Usage!C37</f>
        <v>0</v>
      </c>
      <c r="D26" s="334">
        <f>Coating_Usage!M37</f>
        <v>0</v>
      </c>
      <c r="E26" s="331">
        <f>Coating_Usage!F37</f>
        <v>0</v>
      </c>
      <c r="F26" s="278"/>
      <c r="G26" s="279" t="str">
        <f t="shared" si="0"/>
        <v xml:space="preserve"> </v>
      </c>
      <c r="H26" s="280" t="str">
        <f>IF(ISERR($D26*G26)," ",($D26*G26*(IF(H$10="Organic",(1-Coating_Usage!$T$4),IF(H$10="Particulate",(1-Coating_Usage!$T$5)*(1-Coating_Usage!$T$6),1)))))</f>
        <v xml:space="preserve"> </v>
      </c>
      <c r="I26" s="278"/>
      <c r="J26" s="279" t="str">
        <f t="shared" si="1"/>
        <v xml:space="preserve"> </v>
      </c>
      <c r="K26" s="280" t="str">
        <f>IF(ISERR($D26*J26)," ",($D26*J26*(IF(K$10="Organic",(1-Coating_Usage!$T$4),IF(K$10="Particulate",(1-Coating_Usage!$T$5)*(1-Coating_Usage!$T$6),1)))))</f>
        <v xml:space="preserve"> </v>
      </c>
      <c r="L26" s="278"/>
      <c r="M26" s="279" t="str">
        <f t="shared" si="2"/>
        <v xml:space="preserve"> </v>
      </c>
      <c r="N26" s="280" t="str">
        <f>IF(ISERR($D26*M26)," ",($D26*M26*(IF(N$10="Organic",(1-Coating_Usage!$T$4),IF(N$10="Particulate",(1-Coating_Usage!$T$5)*(1-Coating_Usage!$T$6),1)))))</f>
        <v xml:space="preserve"> </v>
      </c>
      <c r="O26" s="278"/>
      <c r="P26" s="281" t="str">
        <f t="shared" si="3"/>
        <v xml:space="preserve"> </v>
      </c>
      <c r="Q26" s="280" t="str">
        <f>IF(ISERR($D26*P26)," ",($D26*P26*(IF(Q$10="Organic",(1-Coating_Usage!$T$4),IF(Q$10="Particulate",(1-Coating_Usage!$T$5)*(1-Coating_Usage!$T$6),1)))))</f>
        <v xml:space="preserve"> </v>
      </c>
      <c r="R26" s="299"/>
      <c r="S26" s="279" t="str">
        <f t="shared" si="4"/>
        <v xml:space="preserve"> </v>
      </c>
      <c r="T26" s="280" t="str">
        <f>IF(ISERR($D26*S26)," ",($D26*S26*(IF(T$10="Organic",(1-Coating_Usage!$T$4),IF(T$10="Particulate",(1-Coating_Usage!$T$5)*(1-Coating_Usage!$T$6),1)))))</f>
        <v xml:space="preserve"> </v>
      </c>
      <c r="U26" s="278"/>
      <c r="V26" s="279" t="str">
        <f t="shared" si="5"/>
        <v xml:space="preserve"> </v>
      </c>
      <c r="W26" s="280" t="str">
        <f>IF(ISERR($D26*V26)," ",($D26*V26*(IF(W$10="Organic",(1-Coating_Usage!$T$4),IF(W$10="Particulate",(1-Coating_Usage!$T$5)*(1-Coating_Usage!$T$6),1)))))</f>
        <v xml:space="preserve"> </v>
      </c>
      <c r="X26" s="278"/>
      <c r="Y26" s="279" t="str">
        <f t="shared" si="6"/>
        <v xml:space="preserve"> </v>
      </c>
      <c r="Z26" s="280" t="str">
        <f>IF(ISERR($D26*Y26)," ",($D26*Y26*(IF(Z$10="Organic",(1-Coating_Usage!$T$4),IF(Z$10="Particulate",(1-Coating_Usage!$T$5)*(1-Coating_Usage!$T$6),1)))))</f>
        <v xml:space="preserve"> </v>
      </c>
      <c r="AA26" s="278"/>
      <c r="AB26" s="281" t="str">
        <f t="shared" si="7"/>
        <v xml:space="preserve"> </v>
      </c>
      <c r="AC26" s="280" t="str">
        <f>IF(ISERR($D26*AB26)," ",($D26*AB26*(IF(AC$10="Organic",(1-Coating_Usage!$T$4),IF(AC$10="Particulate",(1-Coating_Usage!$T$5)*(1-Coating_Usage!$T$6),1)))))</f>
        <v xml:space="preserve"> </v>
      </c>
      <c r="AD26" s="299"/>
      <c r="AE26" s="279" t="str">
        <f t="shared" si="8"/>
        <v xml:space="preserve"> </v>
      </c>
      <c r="AF26" s="280" t="str">
        <f>IF(ISERR($D26*AE26)," ",($D26*AE26*(IF(AF$10="Organic",(1-Coating_Usage!$T$4),IF(AF$10="Particulate",(1-Coating_Usage!$T$5)*(1-Coating_Usage!$T$6),1)))))</f>
        <v xml:space="preserve"> </v>
      </c>
      <c r="AG26" s="278"/>
      <c r="AH26" s="279" t="str">
        <f t="shared" si="9"/>
        <v xml:space="preserve"> </v>
      </c>
      <c r="AI26" s="280" t="str">
        <f>IF(ISERR($D26*AH26)," ",($D26*AH26*(IF(AI$10="Organic",(1-Coating_Usage!$T$4),IF(AI$10="Particulate",(1-Coating_Usage!$T$5)*(1-Coating_Usage!$T$6),1)))))</f>
        <v xml:space="preserve"> </v>
      </c>
      <c r="AJ26" s="278"/>
      <c r="AK26" s="279" t="str">
        <f t="shared" si="10"/>
        <v xml:space="preserve"> </v>
      </c>
      <c r="AL26" s="280" t="str">
        <f>IF(ISERR($D26*AK26)," ",($D26*AK26*(IF(AL$10="Organic",(1-Coating_Usage!$T$4),IF(AL$10="Particulate",(1-Coating_Usage!$T$5)*(1-Coating_Usage!$T$6),1)))))</f>
        <v xml:space="preserve"> </v>
      </c>
      <c r="AM26" s="278"/>
      <c r="AN26" s="281" t="str">
        <f t="shared" si="11"/>
        <v xml:space="preserve"> </v>
      </c>
      <c r="AO26" s="323" t="str">
        <f>IF(ISERR($D26*AN26)," ",($D26*AN26*(IF(AO$10="Organic",(1-Coating_Usage!$T$4),IF(AO$10="Particulate",(1-Coating_Usage!$T$5)*(1-Coating_Usage!$T$6),1)))))</f>
        <v xml:space="preserve"> </v>
      </c>
    </row>
    <row r="27" spans="1:41" ht="24.95" customHeight="1" x14ac:dyDescent="0.2">
      <c r="A27" s="332">
        <f>Coating_Usage!A38</f>
        <v>0</v>
      </c>
      <c r="B27" s="333">
        <f>Coating_Usage!B38</f>
        <v>0</v>
      </c>
      <c r="C27" s="333">
        <f>Coating_Usage!C38</f>
        <v>0</v>
      </c>
      <c r="D27" s="334">
        <f>Coating_Usage!M38</f>
        <v>0</v>
      </c>
      <c r="E27" s="331">
        <f>Coating_Usage!F38</f>
        <v>0</v>
      </c>
      <c r="F27" s="278"/>
      <c r="G27" s="279" t="str">
        <f t="shared" si="0"/>
        <v xml:space="preserve"> </v>
      </c>
      <c r="H27" s="280" t="str">
        <f>IF(ISERR($D27*G27)," ",($D27*G27*(IF(H$10="Organic",(1-Coating_Usage!$T$4),IF(H$10="Particulate",(1-Coating_Usage!$T$5)*(1-Coating_Usage!$T$6),1)))))</f>
        <v xml:space="preserve"> </v>
      </c>
      <c r="I27" s="278"/>
      <c r="J27" s="279" t="str">
        <f t="shared" si="1"/>
        <v xml:space="preserve"> </v>
      </c>
      <c r="K27" s="280" t="str">
        <f>IF(ISERR($D27*J27)," ",($D27*J27*(IF(K$10="Organic",(1-Coating_Usage!$T$4),IF(K$10="Particulate",(1-Coating_Usage!$T$5)*(1-Coating_Usage!$T$6),1)))))</f>
        <v xml:space="preserve"> </v>
      </c>
      <c r="L27" s="278"/>
      <c r="M27" s="279" t="str">
        <f t="shared" si="2"/>
        <v xml:space="preserve"> </v>
      </c>
      <c r="N27" s="280" t="str">
        <f>IF(ISERR($D27*M27)," ",($D27*M27*(IF(N$10="Organic",(1-Coating_Usage!$T$4),IF(N$10="Particulate",(1-Coating_Usage!$T$5)*(1-Coating_Usage!$T$6),1)))))</f>
        <v xml:space="preserve"> </v>
      </c>
      <c r="O27" s="278"/>
      <c r="P27" s="281" t="str">
        <f t="shared" si="3"/>
        <v xml:space="preserve"> </v>
      </c>
      <c r="Q27" s="280" t="str">
        <f>IF(ISERR($D27*P27)," ",($D27*P27*(IF(Q$10="Organic",(1-Coating_Usage!$T$4),IF(Q$10="Particulate",(1-Coating_Usage!$T$5)*(1-Coating_Usage!$T$6),1)))))</f>
        <v xml:space="preserve"> </v>
      </c>
      <c r="R27" s="299"/>
      <c r="S27" s="279" t="str">
        <f t="shared" si="4"/>
        <v xml:space="preserve"> </v>
      </c>
      <c r="T27" s="280" t="str">
        <f>IF(ISERR($D27*S27)," ",($D27*S27*(IF(T$10="Organic",(1-Coating_Usage!$T$4),IF(T$10="Particulate",(1-Coating_Usage!$T$5)*(1-Coating_Usage!$T$6),1)))))</f>
        <v xml:space="preserve"> </v>
      </c>
      <c r="U27" s="278"/>
      <c r="V27" s="279" t="str">
        <f t="shared" si="5"/>
        <v xml:space="preserve"> </v>
      </c>
      <c r="W27" s="280" t="str">
        <f>IF(ISERR($D27*V27)," ",($D27*V27*(IF(W$10="Organic",(1-Coating_Usage!$T$4),IF(W$10="Particulate",(1-Coating_Usage!$T$5)*(1-Coating_Usage!$T$6),1)))))</f>
        <v xml:space="preserve"> </v>
      </c>
      <c r="X27" s="278"/>
      <c r="Y27" s="279" t="str">
        <f t="shared" si="6"/>
        <v xml:space="preserve"> </v>
      </c>
      <c r="Z27" s="280" t="str">
        <f>IF(ISERR($D27*Y27)," ",($D27*Y27*(IF(Z$10="Organic",(1-Coating_Usage!$T$4),IF(Z$10="Particulate",(1-Coating_Usage!$T$5)*(1-Coating_Usage!$T$6),1)))))</f>
        <v xml:space="preserve"> </v>
      </c>
      <c r="AA27" s="278"/>
      <c r="AB27" s="281" t="str">
        <f t="shared" si="7"/>
        <v xml:space="preserve"> </v>
      </c>
      <c r="AC27" s="280" t="str">
        <f>IF(ISERR($D27*AB27)," ",($D27*AB27*(IF(AC$10="Organic",(1-Coating_Usage!$T$4),IF(AC$10="Particulate",(1-Coating_Usage!$T$5)*(1-Coating_Usage!$T$6),1)))))</f>
        <v xml:space="preserve"> </v>
      </c>
      <c r="AD27" s="299"/>
      <c r="AE27" s="279" t="str">
        <f t="shared" si="8"/>
        <v xml:space="preserve"> </v>
      </c>
      <c r="AF27" s="280" t="str">
        <f>IF(ISERR($D27*AE27)," ",($D27*AE27*(IF(AF$10="Organic",(1-Coating_Usage!$T$4),IF(AF$10="Particulate",(1-Coating_Usage!$T$5)*(1-Coating_Usage!$T$6),1)))))</f>
        <v xml:space="preserve"> </v>
      </c>
      <c r="AG27" s="278"/>
      <c r="AH27" s="279" t="str">
        <f t="shared" si="9"/>
        <v xml:space="preserve"> </v>
      </c>
      <c r="AI27" s="280" t="str">
        <f>IF(ISERR($D27*AH27)," ",($D27*AH27*(IF(AI$10="Organic",(1-Coating_Usage!$T$4),IF(AI$10="Particulate",(1-Coating_Usage!$T$5)*(1-Coating_Usage!$T$6),1)))))</f>
        <v xml:space="preserve"> </v>
      </c>
      <c r="AJ27" s="278"/>
      <c r="AK27" s="279" t="str">
        <f t="shared" si="10"/>
        <v xml:space="preserve"> </v>
      </c>
      <c r="AL27" s="280" t="str">
        <f>IF(ISERR($D27*AK27)," ",($D27*AK27*(IF(AL$10="Organic",(1-Coating_Usage!$T$4),IF(AL$10="Particulate",(1-Coating_Usage!$T$5)*(1-Coating_Usage!$T$6),1)))))</f>
        <v xml:space="preserve"> </v>
      </c>
      <c r="AM27" s="278"/>
      <c r="AN27" s="281" t="str">
        <f t="shared" si="11"/>
        <v xml:space="preserve"> </v>
      </c>
      <c r="AO27" s="323" t="str">
        <f>IF(ISERR($D27*AN27)," ",($D27*AN27*(IF(AO$10="Organic",(1-Coating_Usage!$T$4),IF(AO$10="Particulate",(1-Coating_Usage!$T$5)*(1-Coating_Usage!$T$6),1)))))</f>
        <v xml:space="preserve"> </v>
      </c>
    </row>
    <row r="28" spans="1:41" ht="24.95" customHeight="1" x14ac:dyDescent="0.2">
      <c r="A28" s="332">
        <f>Coating_Usage!A39</f>
        <v>0</v>
      </c>
      <c r="B28" s="333">
        <f>Coating_Usage!B39</f>
        <v>0</v>
      </c>
      <c r="C28" s="333">
        <f>Coating_Usage!C39</f>
        <v>0</v>
      </c>
      <c r="D28" s="334">
        <f>Coating_Usage!M39</f>
        <v>0</v>
      </c>
      <c r="E28" s="331">
        <f>Coating_Usage!F39</f>
        <v>0</v>
      </c>
      <c r="F28" s="278"/>
      <c r="G28" s="279" t="str">
        <f t="shared" si="0"/>
        <v xml:space="preserve"> </v>
      </c>
      <c r="H28" s="280" t="str">
        <f>IF(ISERR($D28*G28)," ",($D28*G28*(IF(H$10="Organic",(1-Coating_Usage!$T$4),IF(H$10="Particulate",(1-Coating_Usage!$T$5)*(1-Coating_Usage!$T$6),1)))))</f>
        <v xml:space="preserve"> </v>
      </c>
      <c r="I28" s="278"/>
      <c r="J28" s="279" t="str">
        <f t="shared" si="1"/>
        <v xml:space="preserve"> </v>
      </c>
      <c r="K28" s="280" t="str">
        <f>IF(ISERR($D28*J28)," ",($D28*J28*(IF(K$10="Organic",(1-Coating_Usage!$T$4),IF(K$10="Particulate",(1-Coating_Usage!$T$5)*(1-Coating_Usage!$T$6),1)))))</f>
        <v xml:space="preserve"> </v>
      </c>
      <c r="L28" s="278"/>
      <c r="M28" s="279" t="str">
        <f t="shared" si="2"/>
        <v xml:space="preserve"> </v>
      </c>
      <c r="N28" s="280" t="str">
        <f>IF(ISERR($D28*M28)," ",($D28*M28*(IF(N$10="Organic",(1-Coating_Usage!$T$4),IF(N$10="Particulate",(1-Coating_Usage!$T$5)*(1-Coating_Usage!$T$6),1)))))</f>
        <v xml:space="preserve"> </v>
      </c>
      <c r="O28" s="278"/>
      <c r="P28" s="281" t="str">
        <f t="shared" si="3"/>
        <v xml:space="preserve"> </v>
      </c>
      <c r="Q28" s="280" t="str">
        <f>IF(ISERR($D28*P28)," ",($D28*P28*(IF(Q$10="Organic",(1-Coating_Usage!$T$4),IF(Q$10="Particulate",(1-Coating_Usage!$T$5)*(1-Coating_Usage!$T$6),1)))))</f>
        <v xml:space="preserve"> </v>
      </c>
      <c r="R28" s="299"/>
      <c r="S28" s="279" t="str">
        <f t="shared" si="4"/>
        <v xml:space="preserve"> </v>
      </c>
      <c r="T28" s="280" t="str">
        <f>IF(ISERR($D28*S28)," ",($D28*S28*(IF(T$10="Organic",(1-Coating_Usage!$T$4),IF(T$10="Particulate",(1-Coating_Usage!$T$5)*(1-Coating_Usage!$T$6),1)))))</f>
        <v xml:space="preserve"> </v>
      </c>
      <c r="U28" s="278"/>
      <c r="V28" s="279" t="str">
        <f t="shared" si="5"/>
        <v xml:space="preserve"> </v>
      </c>
      <c r="W28" s="280" t="str">
        <f>IF(ISERR($D28*V28)," ",($D28*V28*(IF(W$10="Organic",(1-Coating_Usage!$T$4),IF(W$10="Particulate",(1-Coating_Usage!$T$5)*(1-Coating_Usage!$T$6),1)))))</f>
        <v xml:space="preserve"> </v>
      </c>
      <c r="X28" s="278"/>
      <c r="Y28" s="279" t="str">
        <f t="shared" si="6"/>
        <v xml:space="preserve"> </v>
      </c>
      <c r="Z28" s="280" t="str">
        <f>IF(ISERR($D28*Y28)," ",($D28*Y28*(IF(Z$10="Organic",(1-Coating_Usage!$T$4),IF(Z$10="Particulate",(1-Coating_Usage!$T$5)*(1-Coating_Usage!$T$6),1)))))</f>
        <v xml:space="preserve"> </v>
      </c>
      <c r="AA28" s="278"/>
      <c r="AB28" s="281" t="str">
        <f t="shared" si="7"/>
        <v xml:space="preserve"> </v>
      </c>
      <c r="AC28" s="280" t="str">
        <f>IF(ISERR($D28*AB28)," ",($D28*AB28*(IF(AC$10="Organic",(1-Coating_Usage!$T$4),IF(AC$10="Particulate",(1-Coating_Usage!$T$5)*(1-Coating_Usage!$T$6),1)))))</f>
        <v xml:space="preserve"> </v>
      </c>
      <c r="AD28" s="299"/>
      <c r="AE28" s="279" t="str">
        <f t="shared" si="8"/>
        <v xml:space="preserve"> </v>
      </c>
      <c r="AF28" s="280" t="str">
        <f>IF(ISERR($D28*AE28)," ",($D28*AE28*(IF(AF$10="Organic",(1-Coating_Usage!$T$4),IF(AF$10="Particulate",(1-Coating_Usage!$T$5)*(1-Coating_Usage!$T$6),1)))))</f>
        <v xml:space="preserve"> </v>
      </c>
      <c r="AG28" s="278"/>
      <c r="AH28" s="279" t="str">
        <f t="shared" si="9"/>
        <v xml:space="preserve"> </v>
      </c>
      <c r="AI28" s="280" t="str">
        <f>IF(ISERR($D28*AH28)," ",($D28*AH28*(IF(AI$10="Organic",(1-Coating_Usage!$T$4),IF(AI$10="Particulate",(1-Coating_Usage!$T$5)*(1-Coating_Usage!$T$6),1)))))</f>
        <v xml:space="preserve"> </v>
      </c>
      <c r="AJ28" s="278"/>
      <c r="AK28" s="279" t="str">
        <f t="shared" si="10"/>
        <v xml:space="preserve"> </v>
      </c>
      <c r="AL28" s="280" t="str">
        <f>IF(ISERR($D28*AK28)," ",($D28*AK28*(IF(AL$10="Organic",(1-Coating_Usage!$T$4),IF(AL$10="Particulate",(1-Coating_Usage!$T$5)*(1-Coating_Usage!$T$6),1)))))</f>
        <v xml:space="preserve"> </v>
      </c>
      <c r="AM28" s="278"/>
      <c r="AN28" s="281" t="str">
        <f t="shared" si="11"/>
        <v xml:space="preserve"> </v>
      </c>
      <c r="AO28" s="323" t="str">
        <f>IF(ISERR($D28*AN28)," ",($D28*AN28*(IF(AO$10="Organic",(1-Coating_Usage!$T$4),IF(AO$10="Particulate",(1-Coating_Usage!$T$5)*(1-Coating_Usage!$T$6),1)))))</f>
        <v xml:space="preserve"> </v>
      </c>
    </row>
    <row r="29" spans="1:41" ht="24.95" customHeight="1" thickBot="1" x14ac:dyDescent="0.25">
      <c r="A29" s="335">
        <f>Coating_Usage!A40</f>
        <v>0</v>
      </c>
      <c r="B29" s="336">
        <f>Coating_Usage!B40</f>
        <v>0</v>
      </c>
      <c r="C29" s="336">
        <f>Coating_Usage!C40</f>
        <v>0</v>
      </c>
      <c r="D29" s="337">
        <f>Coating_Usage!M40</f>
        <v>0</v>
      </c>
      <c r="E29" s="338">
        <f>Coating_Usage!F40</f>
        <v>0</v>
      </c>
      <c r="F29" s="282"/>
      <c r="G29" s="283" t="str">
        <f t="shared" si="0"/>
        <v xml:space="preserve"> </v>
      </c>
      <c r="H29" s="321" t="str">
        <f>IF(ISERR($D29*G29)," ",($D29*G29*(IF(H$10="Organic",(1-Coating_Usage!$T$4),IF(H$10="Particulate",(1-Coating_Usage!$T$5)*(1-Coating_Usage!$T$6),1)))))</f>
        <v xml:space="preserve"> </v>
      </c>
      <c r="I29" s="282"/>
      <c r="J29" s="284" t="str">
        <f t="shared" si="1"/>
        <v xml:space="preserve"> </v>
      </c>
      <c r="K29" s="321" t="str">
        <f>IF(ISERR($D29*J29)," ",($D29*J29*(IF(K$10="Organic",(1-Coating_Usage!$T$4),IF(K$10="Particulate",(1-Coating_Usage!$T$5)*(1-Coating_Usage!$T$6),1)))))</f>
        <v xml:space="preserve"> </v>
      </c>
      <c r="L29" s="282"/>
      <c r="M29" s="284" t="str">
        <f t="shared" si="2"/>
        <v xml:space="preserve"> </v>
      </c>
      <c r="N29" s="321" t="str">
        <f>IF(ISERR($D29*M29)," ",($D29*M29*(IF(N$10="Organic",(1-Coating_Usage!$T$4),IF(N$10="Particulate",(1-Coating_Usage!$T$5)*(1-Coating_Usage!$T$6),1)))))</f>
        <v xml:space="preserve"> </v>
      </c>
      <c r="O29" s="282"/>
      <c r="P29" s="284" t="str">
        <f t="shared" si="3"/>
        <v xml:space="preserve"> </v>
      </c>
      <c r="Q29" s="321" t="str">
        <f>IF(ISERR($D29*P29)," ",($D29*P29*(IF(Q$10="Organic",(1-Coating_Usage!$T$4),IF(Q$10="Particulate",(1-Coating_Usage!$T$5)*(1-Coating_Usage!$T$6),1)))))</f>
        <v xml:space="preserve"> </v>
      </c>
      <c r="R29" s="300"/>
      <c r="S29" s="283" t="str">
        <f t="shared" si="4"/>
        <v xml:space="preserve"> </v>
      </c>
      <c r="T29" s="321" t="str">
        <f>IF(ISERR($D29*S29)," ",($D29*S29*(IF(T$10="Organic",(1-Coating_Usage!$T$4),IF(T$10="Particulate",(1-Coating_Usage!$T$5)*(1-Coating_Usage!$T$6),1)))))</f>
        <v xml:space="preserve"> </v>
      </c>
      <c r="U29" s="282"/>
      <c r="V29" s="284" t="str">
        <f t="shared" si="5"/>
        <v xml:space="preserve"> </v>
      </c>
      <c r="W29" s="321" t="str">
        <f>IF(ISERR($D29*V29)," ",($D29*V29*(IF(W$10="Organic",(1-Coating_Usage!$T$4),IF(W$10="Particulate",(1-Coating_Usage!$T$5)*(1-Coating_Usage!$T$6),1)))))</f>
        <v xml:space="preserve"> </v>
      </c>
      <c r="X29" s="282"/>
      <c r="Y29" s="284" t="str">
        <f t="shared" si="6"/>
        <v xml:space="preserve"> </v>
      </c>
      <c r="Z29" s="321" t="str">
        <f>IF(ISERR($D29*Y29)," ",($D29*Y29*(IF(Z$10="Organic",(1-Coating_Usage!$T$4),IF(Z$10="Particulate",(1-Coating_Usage!$T$5)*(1-Coating_Usage!$T$6),1)))))</f>
        <v xml:space="preserve"> </v>
      </c>
      <c r="AA29" s="282"/>
      <c r="AB29" s="284" t="str">
        <f t="shared" si="7"/>
        <v xml:space="preserve"> </v>
      </c>
      <c r="AC29" s="321" t="str">
        <f>IF(ISERR($D29*AB29)," ",($D29*AB29*(IF(AC$10="Organic",(1-Coating_Usage!$T$4),IF(AC$10="Particulate",(1-Coating_Usage!$T$5)*(1-Coating_Usage!$T$6),1)))))</f>
        <v xml:space="preserve"> </v>
      </c>
      <c r="AD29" s="300"/>
      <c r="AE29" s="283" t="str">
        <f t="shared" si="8"/>
        <v xml:space="preserve"> </v>
      </c>
      <c r="AF29" s="321" t="str">
        <f>IF(ISERR($D29*AE29)," ",($D29*AE29*(IF(AF$10="Organic",(1-Coating_Usage!$T$4),IF(AF$10="Particulate",(1-Coating_Usage!$T$5)*(1-Coating_Usage!$T$6),1)))))</f>
        <v xml:space="preserve"> </v>
      </c>
      <c r="AG29" s="282"/>
      <c r="AH29" s="284" t="str">
        <f t="shared" si="9"/>
        <v xml:space="preserve"> </v>
      </c>
      <c r="AI29" s="321" t="str">
        <f>IF(ISERR($D29*AH29)," ",($D29*AH29*(IF(AI$10="Organic",(1-Coating_Usage!$T$4),IF(AI$10="Particulate",(1-Coating_Usage!$T$5)*(1-Coating_Usage!$T$6),1)))))</f>
        <v xml:space="preserve"> </v>
      </c>
      <c r="AJ29" s="282"/>
      <c r="AK29" s="284" t="str">
        <f t="shared" si="10"/>
        <v xml:space="preserve"> </v>
      </c>
      <c r="AL29" s="321" t="str">
        <f>IF(ISERR($D29*AK29)," ",($D29*AK29*(IF(AL$10="Organic",(1-Coating_Usage!$T$4),IF(AL$10="Particulate",(1-Coating_Usage!$T$5)*(1-Coating_Usage!$T$6),1)))))</f>
        <v xml:space="preserve"> </v>
      </c>
      <c r="AM29" s="282"/>
      <c r="AN29" s="284" t="str">
        <f t="shared" si="11"/>
        <v xml:space="preserve"> </v>
      </c>
      <c r="AO29" s="285" t="str">
        <f>IF(ISERR($D29*AN29)," ",($D29*AN29*(IF(AO$10="Organic",(1-Coating_Usage!$T$4),IF(AO$10="Particulate",(1-Coating_Usage!$T$5)*(1-Coating_Usage!$T$6),1)))))</f>
        <v xml:space="preserve"> </v>
      </c>
    </row>
    <row r="30" spans="1:41" ht="14.25" thickTop="1" thickBot="1" x14ac:dyDescent="0.25">
      <c r="G30" s="286"/>
      <c r="H30" s="286"/>
      <c r="P30" s="286"/>
      <c r="Q30" s="286"/>
    </row>
    <row r="31" spans="1:41" x14ac:dyDescent="0.2">
      <c r="F31" s="455">
        <f>F8</f>
        <v>0</v>
      </c>
      <c r="G31" s="456"/>
      <c r="H31" s="457"/>
      <c r="I31" s="455">
        <f>I8</f>
        <v>0</v>
      </c>
      <c r="J31" s="456"/>
      <c r="K31" s="457"/>
      <c r="L31" s="455">
        <f>L8</f>
        <v>0</v>
      </c>
      <c r="M31" s="456"/>
      <c r="N31" s="457"/>
      <c r="O31" s="455">
        <f>O8</f>
        <v>0</v>
      </c>
      <c r="P31" s="456"/>
      <c r="Q31" s="457"/>
      <c r="R31" s="455">
        <f>R8</f>
        <v>0</v>
      </c>
      <c r="S31" s="456"/>
      <c r="T31" s="457"/>
      <c r="U31" s="455">
        <f>U8</f>
        <v>0</v>
      </c>
      <c r="V31" s="456"/>
      <c r="W31" s="457"/>
      <c r="X31" s="455">
        <f>X8</f>
        <v>0</v>
      </c>
      <c r="Y31" s="456"/>
      <c r="Z31" s="457"/>
      <c r="AA31" s="455">
        <f>AA8</f>
        <v>0</v>
      </c>
      <c r="AB31" s="456"/>
      <c r="AC31" s="457"/>
      <c r="AD31" s="455">
        <f>AD8</f>
        <v>0</v>
      </c>
      <c r="AE31" s="456"/>
      <c r="AF31" s="457"/>
      <c r="AG31" s="455">
        <f>AG8</f>
        <v>0</v>
      </c>
      <c r="AH31" s="456"/>
      <c r="AI31" s="457"/>
      <c r="AJ31" s="455">
        <f>AJ8</f>
        <v>0</v>
      </c>
      <c r="AK31" s="456"/>
      <c r="AL31" s="457"/>
      <c r="AM31" s="455">
        <f>AM8</f>
        <v>0</v>
      </c>
      <c r="AN31" s="456"/>
      <c r="AO31" s="457"/>
    </row>
    <row r="32" spans="1:41" x14ac:dyDescent="0.2">
      <c r="F32" s="458">
        <f>F9</f>
        <v>0</v>
      </c>
      <c r="G32" s="459"/>
      <c r="H32" s="460"/>
      <c r="I32" s="458">
        <f>I9</f>
        <v>0</v>
      </c>
      <c r="J32" s="459"/>
      <c r="K32" s="460"/>
      <c r="L32" s="458">
        <f>L9</f>
        <v>0</v>
      </c>
      <c r="M32" s="459"/>
      <c r="N32" s="460"/>
      <c r="O32" s="458">
        <f>O9</f>
        <v>0</v>
      </c>
      <c r="P32" s="459"/>
      <c r="Q32" s="460"/>
      <c r="R32" s="458">
        <f>R9</f>
        <v>0</v>
      </c>
      <c r="S32" s="459"/>
      <c r="T32" s="460"/>
      <c r="U32" s="458">
        <f>U9</f>
        <v>0</v>
      </c>
      <c r="V32" s="459"/>
      <c r="W32" s="460"/>
      <c r="X32" s="458">
        <f>X9</f>
        <v>0</v>
      </c>
      <c r="Y32" s="459"/>
      <c r="Z32" s="460"/>
      <c r="AA32" s="458">
        <f>AA9</f>
        <v>0</v>
      </c>
      <c r="AB32" s="459"/>
      <c r="AC32" s="460"/>
      <c r="AD32" s="458">
        <f>AD9</f>
        <v>0</v>
      </c>
      <c r="AE32" s="459"/>
      <c r="AF32" s="460"/>
      <c r="AG32" s="458">
        <f>AG9</f>
        <v>0</v>
      </c>
      <c r="AH32" s="459"/>
      <c r="AI32" s="460"/>
      <c r="AJ32" s="458">
        <f>AJ9</f>
        <v>0</v>
      </c>
      <c r="AK32" s="459"/>
      <c r="AL32" s="460"/>
      <c r="AM32" s="458">
        <f>AM9</f>
        <v>0</v>
      </c>
      <c r="AN32" s="459"/>
      <c r="AO32" s="460"/>
    </row>
    <row r="33" spans="1:41" ht="13.5" thickBot="1" x14ac:dyDescent="0.25">
      <c r="F33" s="461">
        <f>H10</f>
        <v>0</v>
      </c>
      <c r="G33" s="462"/>
      <c r="H33" s="463"/>
      <c r="I33" s="461">
        <f>K10</f>
        <v>0</v>
      </c>
      <c r="J33" s="462"/>
      <c r="K33" s="463"/>
      <c r="L33" s="461">
        <f>N10</f>
        <v>0</v>
      </c>
      <c r="M33" s="462"/>
      <c r="N33" s="463"/>
      <c r="O33" s="461">
        <f>Q10</f>
        <v>0</v>
      </c>
      <c r="P33" s="462"/>
      <c r="Q33" s="463"/>
      <c r="R33" s="461">
        <f>T10</f>
        <v>0</v>
      </c>
      <c r="S33" s="462"/>
      <c r="T33" s="463"/>
      <c r="U33" s="461">
        <f>W10</f>
        <v>0</v>
      </c>
      <c r="V33" s="462"/>
      <c r="W33" s="463"/>
      <c r="X33" s="461">
        <f>Z10</f>
        <v>0</v>
      </c>
      <c r="Y33" s="462"/>
      <c r="Z33" s="463"/>
      <c r="AA33" s="461">
        <f>AC10</f>
        <v>0</v>
      </c>
      <c r="AB33" s="462"/>
      <c r="AC33" s="463"/>
      <c r="AD33" s="461">
        <f>AF10</f>
        <v>0</v>
      </c>
      <c r="AE33" s="462"/>
      <c r="AF33" s="463"/>
      <c r="AG33" s="461">
        <f>AI10</f>
        <v>0</v>
      </c>
      <c r="AH33" s="462"/>
      <c r="AI33" s="463"/>
      <c r="AJ33" s="461">
        <f>AL10</f>
        <v>0</v>
      </c>
      <c r="AK33" s="462"/>
      <c r="AL33" s="463"/>
      <c r="AM33" s="461">
        <f>AO10</f>
        <v>0</v>
      </c>
      <c r="AN33" s="462"/>
      <c r="AO33" s="463"/>
    </row>
    <row r="34" spans="1:41" s="287" customFormat="1" ht="14.25" thickTop="1" thickBot="1" x14ac:dyDescent="0.25">
      <c r="C34" s="288" t="s">
        <v>152</v>
      </c>
      <c r="D34" s="339">
        <f>SUM(D12:D29)</f>
        <v>0</v>
      </c>
      <c r="E34" s="289" t="s">
        <v>153</v>
      </c>
      <c r="G34" s="324" t="s">
        <v>154</v>
      </c>
      <c r="H34" s="341">
        <f>SUM(H12:H29)</f>
        <v>0</v>
      </c>
      <c r="J34" s="324" t="s">
        <v>154</v>
      </c>
      <c r="K34" s="341">
        <f>SUM(K12:K29)</f>
        <v>0</v>
      </c>
      <c r="M34" s="324" t="s">
        <v>154</v>
      </c>
      <c r="N34" s="341">
        <f>SUM(N12:N29)</f>
        <v>0</v>
      </c>
      <c r="P34" s="324" t="s">
        <v>154</v>
      </c>
      <c r="Q34" s="341">
        <f>SUM(Q12:Q29)</f>
        <v>0</v>
      </c>
      <c r="S34" s="324" t="s">
        <v>154</v>
      </c>
      <c r="T34" s="341">
        <f>SUM(T12:T29)</f>
        <v>0</v>
      </c>
      <c r="V34" s="324" t="s">
        <v>154</v>
      </c>
      <c r="W34" s="341">
        <f>SUM(W12:W29)</f>
        <v>0</v>
      </c>
      <c r="Y34" s="324" t="s">
        <v>154</v>
      </c>
      <c r="Z34" s="341">
        <f>SUM(Z12:Z29)</f>
        <v>0</v>
      </c>
      <c r="AB34" s="324" t="s">
        <v>154</v>
      </c>
      <c r="AC34" s="341">
        <f>SUM(AC12:AC29)</f>
        <v>0</v>
      </c>
      <c r="AE34" s="324" t="s">
        <v>154</v>
      </c>
      <c r="AF34" s="341">
        <f>SUM(AF12:AF29)</f>
        <v>0</v>
      </c>
      <c r="AH34" s="324" t="s">
        <v>154</v>
      </c>
      <c r="AI34" s="341">
        <f>SUM(AI12:AI29)</f>
        <v>0</v>
      </c>
      <c r="AK34" s="324" t="s">
        <v>154</v>
      </c>
      <c r="AL34" s="341">
        <f>SUM(AL12:AL29)</f>
        <v>0</v>
      </c>
      <c r="AN34" s="324" t="s">
        <v>154</v>
      </c>
      <c r="AO34" s="341">
        <f>SUM(AO12:AO29)</f>
        <v>0</v>
      </c>
    </row>
    <row r="35" spans="1:41" ht="13.5" thickTop="1" x14ac:dyDescent="0.2">
      <c r="G35" s="325" t="s">
        <v>155</v>
      </c>
      <c r="H35" s="342">
        <f>H34/2000</f>
        <v>0</v>
      </c>
      <c r="J35" s="325" t="s">
        <v>155</v>
      </c>
      <c r="K35" s="342">
        <f>K34/2000</f>
        <v>0</v>
      </c>
      <c r="M35" s="325" t="s">
        <v>155</v>
      </c>
      <c r="N35" s="342">
        <f>N34/2000</f>
        <v>0</v>
      </c>
      <c r="P35" s="325" t="s">
        <v>155</v>
      </c>
      <c r="Q35" s="342">
        <f>Q34/2000</f>
        <v>0</v>
      </c>
      <c r="S35" s="325" t="s">
        <v>155</v>
      </c>
      <c r="T35" s="342">
        <f>T34/2000</f>
        <v>0</v>
      </c>
      <c r="V35" s="325" t="s">
        <v>155</v>
      </c>
      <c r="W35" s="342">
        <f>W34/2000</f>
        <v>0</v>
      </c>
      <c r="Y35" s="325" t="s">
        <v>155</v>
      </c>
      <c r="Z35" s="342">
        <f>Z34/2000</f>
        <v>0</v>
      </c>
      <c r="AB35" s="325" t="s">
        <v>155</v>
      </c>
      <c r="AC35" s="342">
        <f>AC34/2000</f>
        <v>0</v>
      </c>
      <c r="AE35" s="325" t="s">
        <v>155</v>
      </c>
      <c r="AF35" s="342">
        <f>AF34/2000</f>
        <v>0</v>
      </c>
      <c r="AH35" s="325" t="s">
        <v>155</v>
      </c>
      <c r="AI35" s="342">
        <f>AI34/2000</f>
        <v>0</v>
      </c>
      <c r="AK35" s="325" t="s">
        <v>155</v>
      </c>
      <c r="AL35" s="342">
        <f>AL34/2000</f>
        <v>0</v>
      </c>
      <c r="AN35" s="325" t="s">
        <v>155</v>
      </c>
      <c r="AO35" s="342">
        <f>AO34/2000</f>
        <v>0</v>
      </c>
    </row>
    <row r="36" spans="1:41" ht="13.5" thickBot="1" x14ac:dyDescent="0.25">
      <c r="G36" s="326" t="s">
        <v>156</v>
      </c>
      <c r="H36" s="343" t="e">
        <f>H34/$D$34</f>
        <v>#DIV/0!</v>
      </c>
      <c r="J36" s="326" t="s">
        <v>156</v>
      </c>
      <c r="K36" s="343" t="e">
        <f>K34/$D$34</f>
        <v>#DIV/0!</v>
      </c>
      <c r="M36" s="326" t="s">
        <v>156</v>
      </c>
      <c r="N36" s="343" t="e">
        <f>N34/$D$34</f>
        <v>#DIV/0!</v>
      </c>
      <c r="P36" s="326" t="s">
        <v>156</v>
      </c>
      <c r="Q36" s="343" t="e">
        <f>Q34/$D$34</f>
        <v>#DIV/0!</v>
      </c>
      <c r="S36" s="326" t="s">
        <v>156</v>
      </c>
      <c r="T36" s="343" t="e">
        <f>T34/$D$34</f>
        <v>#DIV/0!</v>
      </c>
      <c r="V36" s="326" t="s">
        <v>156</v>
      </c>
      <c r="W36" s="343" t="e">
        <f>W34/$D$34</f>
        <v>#DIV/0!</v>
      </c>
      <c r="Y36" s="326" t="s">
        <v>156</v>
      </c>
      <c r="Z36" s="343" t="e">
        <f>Z34/$D$34</f>
        <v>#DIV/0!</v>
      </c>
      <c r="AB36" s="326" t="s">
        <v>156</v>
      </c>
      <c r="AC36" s="343" t="e">
        <f>AC34/$D$34</f>
        <v>#DIV/0!</v>
      </c>
      <c r="AE36" s="326" t="s">
        <v>156</v>
      </c>
      <c r="AF36" s="343" t="e">
        <f>AF34/$D$34</f>
        <v>#DIV/0!</v>
      </c>
      <c r="AH36" s="326" t="s">
        <v>156</v>
      </c>
      <c r="AI36" s="343" t="e">
        <f>AI34/$D$34</f>
        <v>#DIV/0!</v>
      </c>
      <c r="AK36" s="326" t="s">
        <v>156</v>
      </c>
      <c r="AL36" s="343" t="e">
        <f>AL34/$D$34</f>
        <v>#DIV/0!</v>
      </c>
      <c r="AN36" s="326" t="s">
        <v>156</v>
      </c>
      <c r="AO36" s="343" t="e">
        <f>AO34/$D$34</f>
        <v>#DIV/0!</v>
      </c>
    </row>
    <row r="37" spans="1:41" ht="13.5" thickBot="1" x14ac:dyDescent="0.25">
      <c r="G37" s="290"/>
      <c r="H37" s="291"/>
      <c r="J37" s="290"/>
      <c r="K37" s="291"/>
      <c r="M37" s="290"/>
      <c r="N37" s="291"/>
      <c r="P37" s="290"/>
      <c r="Q37" s="291"/>
    </row>
    <row r="38" spans="1:41" ht="14.25" thickTop="1" thickBot="1" x14ac:dyDescent="0.25">
      <c r="C38" s="292"/>
      <c r="D38" s="293" t="s">
        <v>157</v>
      </c>
      <c r="E38" s="340">
        <f>SUM(H34:AO34)</f>
        <v>0</v>
      </c>
    </row>
    <row r="39" spans="1:41" ht="14.25" thickTop="1" thickBot="1" x14ac:dyDescent="0.25">
      <c r="C39" s="294"/>
      <c r="D39" s="295" t="s">
        <v>158</v>
      </c>
      <c r="E39" s="340">
        <f>SUM(H35:AO35)</f>
        <v>0</v>
      </c>
    </row>
    <row r="40" spans="1:41" ht="13.5" thickTop="1" x14ac:dyDescent="0.2"/>
    <row r="42" spans="1:41" x14ac:dyDescent="0.2">
      <c r="A42" t="s">
        <v>164</v>
      </c>
    </row>
    <row r="43" spans="1:41" x14ac:dyDescent="0.2">
      <c r="A43" t="s">
        <v>165</v>
      </c>
    </row>
  </sheetData>
  <sheetProtection sheet="1" objects="1" scenarios="1"/>
  <mergeCells count="86">
    <mergeCell ref="F8:H8"/>
    <mergeCell ref="A7:E7"/>
    <mergeCell ref="F7:AO7"/>
    <mergeCell ref="A5:E5"/>
    <mergeCell ref="G5:K5"/>
    <mergeCell ref="L5:Q5"/>
    <mergeCell ref="AD8:AF8"/>
    <mergeCell ref="B9:C9"/>
    <mergeCell ref="F9:H9"/>
    <mergeCell ref="I9:K9"/>
    <mergeCell ref="I8:K8"/>
    <mergeCell ref="U8:W8"/>
    <mergeCell ref="L8:N8"/>
    <mergeCell ref="R9:T9"/>
    <mergeCell ref="U9:W9"/>
    <mergeCell ref="O8:Q8"/>
    <mergeCell ref="R8:T8"/>
    <mergeCell ref="B1:O2"/>
    <mergeCell ref="B3:D3"/>
    <mergeCell ref="P3:Q3"/>
    <mergeCell ref="P1:Q1"/>
    <mergeCell ref="P2:Q2"/>
    <mergeCell ref="A4:Q4"/>
    <mergeCell ref="I3:L3"/>
    <mergeCell ref="M3:N3"/>
    <mergeCell ref="X9:Z9"/>
    <mergeCell ref="AA9:AC9"/>
    <mergeCell ref="F10:G10"/>
    <mergeCell ref="L10:M10"/>
    <mergeCell ref="I10:J10"/>
    <mergeCell ref="O10:P10"/>
    <mergeCell ref="L9:N9"/>
    <mergeCell ref="O9:Q9"/>
    <mergeCell ref="AG8:AI8"/>
    <mergeCell ref="AJ8:AL8"/>
    <mergeCell ref="AM8:AO8"/>
    <mergeCell ref="R10:S10"/>
    <mergeCell ref="U10:V10"/>
    <mergeCell ref="X10:Y10"/>
    <mergeCell ref="AA10:AB10"/>
    <mergeCell ref="X8:Z8"/>
    <mergeCell ref="AA8:AC8"/>
    <mergeCell ref="AD10:AE10"/>
    <mergeCell ref="AG10:AH10"/>
    <mergeCell ref="AJ10:AK10"/>
    <mergeCell ref="AM10:AN10"/>
    <mergeCell ref="AD9:AF9"/>
    <mergeCell ref="AG9:AI9"/>
    <mergeCell ref="AJ9:AL9"/>
    <mergeCell ref="AM9:AO9"/>
    <mergeCell ref="F31:H31"/>
    <mergeCell ref="F32:H32"/>
    <mergeCell ref="F33:H33"/>
    <mergeCell ref="I31:K31"/>
    <mergeCell ref="I32:K32"/>
    <mergeCell ref="I33:K33"/>
    <mergeCell ref="L31:N31"/>
    <mergeCell ref="L32:N32"/>
    <mergeCell ref="L33:N33"/>
    <mergeCell ref="O31:Q31"/>
    <mergeCell ref="O32:Q32"/>
    <mergeCell ref="O33:Q33"/>
    <mergeCell ref="R31:T31"/>
    <mergeCell ref="R32:T32"/>
    <mergeCell ref="R33:T33"/>
    <mergeCell ref="U31:W31"/>
    <mergeCell ref="U32:W32"/>
    <mergeCell ref="U33:W33"/>
    <mergeCell ref="X31:Z31"/>
    <mergeCell ref="X32:Z32"/>
    <mergeCell ref="X33:Z33"/>
    <mergeCell ref="AA31:AC31"/>
    <mergeCell ref="AA32:AC32"/>
    <mergeCell ref="AA33:AC33"/>
    <mergeCell ref="AD31:AF31"/>
    <mergeCell ref="AD32:AF32"/>
    <mergeCell ref="AD33:AF33"/>
    <mergeCell ref="AG31:AI31"/>
    <mergeCell ref="AG32:AI32"/>
    <mergeCell ref="AG33:AI33"/>
    <mergeCell ref="AJ31:AL31"/>
    <mergeCell ref="AJ32:AL32"/>
    <mergeCell ref="AJ33:AL33"/>
    <mergeCell ref="AM31:AO31"/>
    <mergeCell ref="AM32:AO32"/>
    <mergeCell ref="AM33:AO33"/>
  </mergeCells>
  <phoneticPr fontId="18" type="noConversion"/>
  <dataValidations count="1">
    <dataValidation type="list" allowBlank="1" showInputMessage="1" showErrorMessage="1" sqref="H10 N10 K10 Q10 T10 Z10 W10 AC10 AF10 AL10 AI10 AO10">
      <formula1>$A$42:$A$43</formula1>
    </dataValidation>
  </dataValidations>
  <pageMargins left="0.75" right="0.75" top="1" bottom="1" header="0.5" footer="0.5"/>
  <pageSetup paperSize="17" scale="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H48" sqref="H48"/>
    </sheetView>
  </sheetViews>
  <sheetFormatPr defaultRowHeight="12.75" x14ac:dyDescent="0.2"/>
  <cols>
    <col min="1" max="1" width="16.7109375" bestFit="1" customWidth="1"/>
    <col min="3" max="3" width="2.140625" customWidth="1"/>
    <col min="5" max="5" width="16.42578125" bestFit="1" customWidth="1"/>
    <col min="6" max="6" width="10.28515625" bestFit="1" customWidth="1"/>
  </cols>
  <sheetData>
    <row r="1" spans="1:6" ht="25.5" x14ac:dyDescent="0.35">
      <c r="A1" s="510" t="s">
        <v>37</v>
      </c>
      <c r="B1" s="511"/>
      <c r="C1" s="511"/>
      <c r="D1" s="511"/>
      <c r="E1" s="511"/>
      <c r="F1" s="512"/>
    </row>
    <row r="2" spans="1:6" x14ac:dyDescent="0.2">
      <c r="A2" s="5"/>
      <c r="B2" s="1"/>
      <c r="C2" s="1"/>
      <c r="D2" s="1"/>
      <c r="E2" s="1"/>
      <c r="F2" s="6"/>
    </row>
    <row r="3" spans="1:6" x14ac:dyDescent="0.2">
      <c r="A3" s="508" t="s">
        <v>38</v>
      </c>
      <c r="B3" s="509"/>
      <c r="C3" s="8" t="s">
        <v>39</v>
      </c>
      <c r="D3" s="513" t="s">
        <v>40</v>
      </c>
      <c r="E3" s="513"/>
      <c r="F3" s="9" t="s">
        <v>41</v>
      </c>
    </row>
    <row r="4" spans="1:6" x14ac:dyDescent="0.2">
      <c r="A4" s="7" t="s">
        <v>42</v>
      </c>
      <c r="B4" s="8" t="s">
        <v>43</v>
      </c>
      <c r="C4" s="1"/>
      <c r="D4" s="8" t="s">
        <v>43</v>
      </c>
      <c r="E4" s="8" t="s">
        <v>42</v>
      </c>
      <c r="F4" s="6" t="s">
        <v>44</v>
      </c>
    </row>
    <row r="5" spans="1:6" x14ac:dyDescent="0.2">
      <c r="A5" s="5" t="s">
        <v>45</v>
      </c>
      <c r="B5" s="10"/>
      <c r="C5" s="8" t="s">
        <v>39</v>
      </c>
      <c r="D5" s="11">
        <f>B5*F5</f>
        <v>0</v>
      </c>
      <c r="E5" s="1" t="s">
        <v>46</v>
      </c>
      <c r="F5" s="12">
        <v>8.3454043000000002</v>
      </c>
    </row>
    <row r="6" spans="1:6" x14ac:dyDescent="0.2">
      <c r="A6" s="5"/>
      <c r="B6" s="1"/>
      <c r="C6" s="1"/>
      <c r="D6" s="1"/>
      <c r="E6" s="1"/>
      <c r="F6" s="12"/>
    </row>
    <row r="7" spans="1:6" x14ac:dyDescent="0.2">
      <c r="A7" s="5" t="s">
        <v>47</v>
      </c>
      <c r="B7" s="10"/>
      <c r="C7" s="8" t="s">
        <v>39</v>
      </c>
      <c r="D7" s="11">
        <f>B7*F7</f>
        <v>0</v>
      </c>
      <c r="E7" s="1" t="s">
        <v>46</v>
      </c>
      <c r="F7" s="12">
        <f>8.34595</f>
        <v>8.3459500000000002</v>
      </c>
    </row>
    <row r="8" spans="1:6" x14ac:dyDescent="0.2">
      <c r="A8" s="5"/>
      <c r="B8" s="1"/>
      <c r="C8" s="1"/>
      <c r="D8" s="1"/>
      <c r="E8" s="1"/>
      <c r="F8" s="12"/>
    </row>
    <row r="9" spans="1:6" x14ac:dyDescent="0.2">
      <c r="A9" s="5" t="s">
        <v>48</v>
      </c>
      <c r="B9" s="10"/>
      <c r="C9" s="8" t="s">
        <v>39</v>
      </c>
      <c r="D9" s="11">
        <f>B9*F9</f>
        <v>0</v>
      </c>
      <c r="E9" s="1" t="s">
        <v>46</v>
      </c>
      <c r="F9" s="13">
        <v>8.3459499999999995E-3</v>
      </c>
    </row>
    <row r="10" spans="1:6" x14ac:dyDescent="0.2">
      <c r="A10" s="5"/>
      <c r="B10" s="1"/>
      <c r="C10" s="1"/>
      <c r="D10" s="1"/>
      <c r="E10" s="1"/>
      <c r="F10" s="12"/>
    </row>
    <row r="11" spans="1:6" x14ac:dyDescent="0.2">
      <c r="A11" s="5" t="s">
        <v>46</v>
      </c>
      <c r="B11" s="10"/>
      <c r="C11" s="8" t="s">
        <v>39</v>
      </c>
      <c r="D11" s="11">
        <f>B11*F11</f>
        <v>0</v>
      </c>
      <c r="E11" s="1" t="s">
        <v>48</v>
      </c>
      <c r="F11" s="12">
        <v>119.82</v>
      </c>
    </row>
    <row r="12" spans="1:6" x14ac:dyDescent="0.2">
      <c r="A12" s="5"/>
      <c r="B12" s="257"/>
      <c r="C12" s="106"/>
      <c r="D12" s="258"/>
      <c r="E12" s="1"/>
      <c r="F12" s="12"/>
    </row>
    <row r="13" spans="1:6" x14ac:dyDescent="0.2">
      <c r="A13" s="5" t="s">
        <v>84</v>
      </c>
      <c r="B13" s="10"/>
      <c r="C13" s="8" t="s">
        <v>39</v>
      </c>
      <c r="D13" s="11">
        <f>B13*F13</f>
        <v>0</v>
      </c>
      <c r="E13" s="1" t="s">
        <v>83</v>
      </c>
      <c r="F13" s="12">
        <v>3.7850000000000001</v>
      </c>
    </row>
    <row r="14" spans="1:6" x14ac:dyDescent="0.2">
      <c r="A14" s="5"/>
      <c r="B14" s="1"/>
      <c r="C14" s="106"/>
      <c r="D14" s="1"/>
      <c r="E14" s="1"/>
      <c r="F14" s="12"/>
    </row>
    <row r="15" spans="1:6" x14ac:dyDescent="0.2">
      <c r="A15" s="5" t="s">
        <v>83</v>
      </c>
      <c r="B15" s="10"/>
      <c r="C15" s="8" t="s">
        <v>39</v>
      </c>
      <c r="D15" s="11">
        <f>B15*F15</f>
        <v>0</v>
      </c>
      <c r="E15" s="1" t="s">
        <v>84</v>
      </c>
      <c r="F15" s="12">
        <v>0.26419999999999999</v>
      </c>
    </row>
    <row r="16" spans="1:6" x14ac:dyDescent="0.2">
      <c r="A16" s="5"/>
      <c r="B16" s="1"/>
      <c r="C16" s="106"/>
      <c r="D16" s="1"/>
      <c r="E16" s="1"/>
      <c r="F16" s="12"/>
    </row>
    <row r="17" spans="1:6" x14ac:dyDescent="0.2">
      <c r="A17" s="5" t="s">
        <v>85</v>
      </c>
      <c r="B17" s="10"/>
      <c r="C17" s="8" t="s">
        <v>39</v>
      </c>
      <c r="D17" s="11">
        <f>B17*F17</f>
        <v>0</v>
      </c>
      <c r="E17" s="1" t="s">
        <v>86</v>
      </c>
      <c r="F17" s="13">
        <v>2.20462262E-3</v>
      </c>
    </row>
    <row r="18" spans="1:6" x14ac:dyDescent="0.2">
      <c r="A18" s="107"/>
      <c r="B18" s="1"/>
      <c r="C18" s="106"/>
      <c r="D18" s="1"/>
      <c r="E18" s="1"/>
      <c r="F18" s="12"/>
    </row>
    <row r="19" spans="1:6" x14ac:dyDescent="0.2">
      <c r="A19" s="5" t="s">
        <v>86</v>
      </c>
      <c r="B19" s="10"/>
      <c r="C19" s="8" t="s">
        <v>39</v>
      </c>
      <c r="D19" s="11">
        <f>B19*F19</f>
        <v>0</v>
      </c>
      <c r="E19" s="1" t="s">
        <v>85</v>
      </c>
      <c r="F19" s="12">
        <v>453.59</v>
      </c>
    </row>
    <row r="20" spans="1:6" x14ac:dyDescent="0.2">
      <c r="A20" s="5"/>
      <c r="B20" s="1"/>
      <c r="C20" s="106"/>
      <c r="D20" s="1"/>
      <c r="E20" s="108"/>
      <c r="F20" s="12"/>
    </row>
    <row r="21" spans="1:6" x14ac:dyDescent="0.2">
      <c r="A21" s="5" t="s">
        <v>93</v>
      </c>
      <c r="B21" s="10"/>
      <c r="C21" s="8" t="s">
        <v>39</v>
      </c>
      <c r="D21" s="11">
        <f>B21*F21</f>
        <v>0</v>
      </c>
      <c r="E21" s="1" t="s">
        <v>86</v>
      </c>
      <c r="F21" s="132">
        <v>2000</v>
      </c>
    </row>
    <row r="22" spans="1:6" x14ac:dyDescent="0.2">
      <c r="A22" s="107"/>
      <c r="B22" s="1"/>
      <c r="C22" s="106"/>
      <c r="D22" s="1"/>
      <c r="E22" s="1"/>
      <c r="F22" s="12"/>
    </row>
    <row r="23" spans="1:6" x14ac:dyDescent="0.2">
      <c r="A23" s="5" t="s">
        <v>86</v>
      </c>
      <c r="B23" s="10"/>
      <c r="C23" s="8" t="s">
        <v>39</v>
      </c>
      <c r="D23" s="11">
        <f>B23*F23</f>
        <v>0</v>
      </c>
      <c r="E23" s="1" t="s">
        <v>93</v>
      </c>
      <c r="F23" s="13">
        <v>5.0000000000000001E-4</v>
      </c>
    </row>
    <row r="24" spans="1:6" x14ac:dyDescent="0.2">
      <c r="A24" s="5"/>
      <c r="B24" s="1"/>
      <c r="C24" s="1"/>
      <c r="D24" s="1"/>
      <c r="E24" s="1"/>
      <c r="F24" s="6"/>
    </row>
    <row r="25" spans="1:6" x14ac:dyDescent="0.2">
      <c r="A25" s="5" t="s">
        <v>116</v>
      </c>
      <c r="B25" s="259"/>
      <c r="C25" s="1" t="s">
        <v>39</v>
      </c>
      <c r="D25" s="11">
        <f>B25*F25</f>
        <v>0</v>
      </c>
      <c r="E25" s="1" t="s">
        <v>84</v>
      </c>
      <c r="F25" s="6">
        <v>7.8125E-3</v>
      </c>
    </row>
    <row r="26" spans="1:6" x14ac:dyDescent="0.2">
      <c r="A26" s="5"/>
      <c r="B26" s="1"/>
      <c r="C26" s="1"/>
      <c r="D26" s="1"/>
      <c r="E26" s="1"/>
      <c r="F26" s="6"/>
    </row>
    <row r="27" spans="1:6" x14ac:dyDescent="0.2">
      <c r="A27" s="5" t="s">
        <v>115</v>
      </c>
      <c r="B27" s="10"/>
      <c r="C27" s="8" t="s">
        <v>39</v>
      </c>
      <c r="D27" s="11">
        <f>B27*F27</f>
        <v>0</v>
      </c>
      <c r="E27" s="1" t="s">
        <v>86</v>
      </c>
      <c r="F27" s="6">
        <v>6.25E-2</v>
      </c>
    </row>
    <row r="28" spans="1:6" x14ac:dyDescent="0.2">
      <c r="A28" s="5"/>
      <c r="B28" s="257"/>
      <c r="C28" s="106"/>
      <c r="D28" s="258"/>
      <c r="E28" s="1"/>
      <c r="F28" s="6"/>
    </row>
    <row r="29" spans="1:6" x14ac:dyDescent="0.2">
      <c r="A29" s="5" t="s">
        <v>132</v>
      </c>
      <c r="B29" s="10"/>
      <c r="C29" s="8" t="s">
        <v>39</v>
      </c>
      <c r="D29" s="11">
        <f>B29*F29</f>
        <v>0</v>
      </c>
      <c r="E29" s="1" t="s">
        <v>86</v>
      </c>
      <c r="F29" s="260">
        <v>14</v>
      </c>
    </row>
    <row r="30" spans="1:6" x14ac:dyDescent="0.2">
      <c r="A30" s="5"/>
      <c r="B30" s="257"/>
      <c r="C30" s="106"/>
      <c r="D30" s="258"/>
      <c r="E30" s="1"/>
      <c r="F30" s="6"/>
    </row>
    <row r="31" spans="1:6" x14ac:dyDescent="0.2">
      <c r="A31" s="5" t="s">
        <v>86</v>
      </c>
      <c r="B31" s="10"/>
      <c r="C31" s="8" t="s">
        <v>39</v>
      </c>
      <c r="D31" s="11">
        <f>B31*F31</f>
        <v>0</v>
      </c>
      <c r="E31" s="1" t="s">
        <v>132</v>
      </c>
      <c r="F31" s="6">
        <v>7.1400000000000005E-2</v>
      </c>
    </row>
    <row r="32" spans="1:6" x14ac:dyDescent="0.2">
      <c r="A32" s="5"/>
      <c r="B32" s="257"/>
      <c r="C32" s="106"/>
      <c r="D32" s="258"/>
      <c r="E32" s="1"/>
      <c r="F32" s="6"/>
    </row>
    <row r="33" spans="1:6" x14ac:dyDescent="0.2">
      <c r="A33" s="5" t="s">
        <v>86</v>
      </c>
      <c r="B33" s="10"/>
      <c r="C33" s="8" t="s">
        <v>39</v>
      </c>
      <c r="D33" s="11">
        <f>B33*F33</f>
        <v>0</v>
      </c>
      <c r="E33" s="1" t="s">
        <v>133</v>
      </c>
      <c r="F33" s="260">
        <v>350</v>
      </c>
    </row>
    <row r="34" spans="1:6" x14ac:dyDescent="0.2">
      <c r="A34" s="5"/>
      <c r="B34" s="257"/>
      <c r="C34" s="106"/>
      <c r="D34" s="258"/>
      <c r="E34" s="1"/>
      <c r="F34" s="6"/>
    </row>
    <row r="35" spans="1:6" x14ac:dyDescent="0.2">
      <c r="A35" s="5" t="s">
        <v>133</v>
      </c>
      <c r="B35" s="10"/>
      <c r="C35" s="8" t="s">
        <v>39</v>
      </c>
      <c r="D35" s="11">
        <f>B35*F35</f>
        <v>0</v>
      </c>
      <c r="E35" s="1" t="s">
        <v>86</v>
      </c>
      <c r="F35" s="6">
        <v>2.8600000000000001E-3</v>
      </c>
    </row>
    <row r="36" spans="1:6" x14ac:dyDescent="0.2">
      <c r="A36" s="5"/>
      <c r="B36" s="257"/>
      <c r="C36" s="106"/>
      <c r="D36" s="258"/>
      <c r="E36" s="1"/>
      <c r="F36" s="6"/>
    </row>
    <row r="37" spans="1:6" x14ac:dyDescent="0.2">
      <c r="A37" s="5" t="s">
        <v>134</v>
      </c>
      <c r="B37" s="10"/>
      <c r="C37" s="8" t="s">
        <v>39</v>
      </c>
      <c r="D37" s="11">
        <f>B37*F37</f>
        <v>0</v>
      </c>
      <c r="E37" s="1" t="s">
        <v>135</v>
      </c>
      <c r="F37" s="6">
        <v>3.7199999999999999E-4</v>
      </c>
    </row>
    <row r="38" spans="1:6" x14ac:dyDescent="0.2">
      <c r="A38" s="5"/>
      <c r="B38" s="257"/>
      <c r="C38" s="106"/>
      <c r="D38" s="258"/>
      <c r="E38" s="1"/>
      <c r="F38" s="6"/>
    </row>
    <row r="39" spans="1:6" x14ac:dyDescent="0.2">
      <c r="A39" s="5" t="s">
        <v>135</v>
      </c>
      <c r="B39" s="10"/>
      <c r="C39" s="8" t="s">
        <v>39</v>
      </c>
      <c r="D39" s="11">
        <f>B39*F39</f>
        <v>0</v>
      </c>
      <c r="E39" s="1" t="s">
        <v>134</v>
      </c>
      <c r="F39" s="6">
        <v>2687.9949999999999</v>
      </c>
    </row>
    <row r="40" spans="1:6" x14ac:dyDescent="0.2">
      <c r="A40" s="5"/>
      <c r="B40" s="257"/>
      <c r="C40" s="106"/>
      <c r="D40" s="258"/>
      <c r="E40" s="1"/>
      <c r="F40" s="6"/>
    </row>
    <row r="41" spans="1:6" ht="13.5" thickBot="1" x14ac:dyDescent="0.25">
      <c r="A41" s="14"/>
      <c r="B41" s="261"/>
      <c r="C41" s="262" t="s">
        <v>39</v>
      </c>
      <c r="D41" s="263">
        <f>B41*F41</f>
        <v>0</v>
      </c>
      <c r="E41" s="15"/>
      <c r="F41" s="16"/>
    </row>
    <row r="42" spans="1:6" ht="13.5" thickBot="1" x14ac:dyDescent="0.25"/>
    <row r="43" spans="1:6" x14ac:dyDescent="0.2">
      <c r="A43" s="503" t="s">
        <v>136</v>
      </c>
      <c r="B43" s="504"/>
      <c r="C43" s="504"/>
      <c r="D43" s="504"/>
      <c r="E43" s="505"/>
    </row>
    <row r="44" spans="1:6" ht="13.5" thickBot="1" x14ac:dyDescent="0.25">
      <c r="A44" s="14"/>
      <c r="B44" s="506" t="s">
        <v>137</v>
      </c>
      <c r="C44" s="506"/>
      <c r="D44" s="506"/>
      <c r="E44" s="507"/>
    </row>
    <row r="48" spans="1:6" x14ac:dyDescent="0.2">
      <c r="A48" s="33"/>
      <c r="B48" s="33"/>
      <c r="C48" s="41"/>
      <c r="D48" s="41"/>
    </row>
    <row r="49" spans="1:4" x14ac:dyDescent="0.2">
      <c r="A49" s="104"/>
      <c r="B49" s="33"/>
      <c r="C49" s="41"/>
      <c r="D49" s="41"/>
    </row>
    <row r="50" spans="1:4" x14ac:dyDescent="0.2">
      <c r="A50" s="33"/>
      <c r="B50" s="33"/>
      <c r="C50" s="41"/>
      <c r="D50" s="41"/>
    </row>
    <row r="51" spans="1:4" x14ac:dyDescent="0.2">
      <c r="A51" s="33"/>
      <c r="B51" s="33"/>
      <c r="C51" s="41"/>
      <c r="D51" s="41"/>
    </row>
    <row r="52" spans="1:4" x14ac:dyDescent="0.2">
      <c r="A52" s="33"/>
      <c r="B52" s="33"/>
      <c r="C52" s="41"/>
      <c r="D52" s="41"/>
    </row>
    <row r="53" spans="1:4" x14ac:dyDescent="0.2">
      <c r="A53" s="33"/>
      <c r="B53" s="33"/>
      <c r="C53" s="41"/>
      <c r="D53" s="41"/>
    </row>
    <row r="54" spans="1:4" ht="15" x14ac:dyDescent="0.2">
      <c r="A54" s="134" t="s">
        <v>237</v>
      </c>
      <c r="B54" s="33"/>
      <c r="C54" s="41"/>
      <c r="D54" s="41"/>
    </row>
    <row r="55" spans="1:4" ht="15" x14ac:dyDescent="0.2">
      <c r="A55" s="33"/>
      <c r="B55" s="134" t="s">
        <v>238</v>
      </c>
      <c r="C55" s="41"/>
      <c r="D55" s="41"/>
    </row>
    <row r="56" spans="1:4" ht="15" x14ac:dyDescent="0.2">
      <c r="A56" s="33"/>
      <c r="B56" s="134" t="s">
        <v>239</v>
      </c>
      <c r="C56" s="41"/>
      <c r="D56" s="41"/>
    </row>
    <row r="57" spans="1:4" x14ac:dyDescent="0.2">
      <c r="B57" s="33"/>
      <c r="C57" s="41"/>
      <c r="D57" s="41"/>
    </row>
  </sheetData>
  <mergeCells count="5">
    <mergeCell ref="A43:E43"/>
    <mergeCell ref="B44:E44"/>
    <mergeCell ref="A3:B3"/>
    <mergeCell ref="A1:F1"/>
    <mergeCell ref="D3:E3"/>
  </mergeCells>
  <phoneticPr fontId="0" type="noConversion"/>
  <printOptions horizontalCentered="1" verticalCentered="1"/>
  <pageMargins left="0.75" right="0.75" top="0.5" bottom="0.5"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Coating_Usage</vt:lpstr>
      <vt:lpstr>Toxic_Ems</vt:lpstr>
      <vt:lpstr>Conversion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Barbara Lods</cp:lastModifiedBy>
  <cp:lastPrinted>2011-02-10T22:26:53Z</cp:lastPrinted>
  <dcterms:created xsi:type="dcterms:W3CDTF">2000-07-21T15:08:12Z</dcterms:created>
  <dcterms:modified xsi:type="dcterms:W3CDTF">2023-02-06T20:03:26Z</dcterms:modified>
</cp:coreProperties>
</file>