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v-dc01\Shared Docs\Forms\CEIR Emission Inventory\"/>
    </mc:Choice>
  </mc:AlternateContent>
  <xr:revisionPtr revIDLastSave="0" documentId="8_{A6344DE0-34FF-4A83-9532-5AE4821CBF33}" xr6:coauthVersionLast="36" xr6:coauthVersionMax="36" xr10:uidLastSave="{00000000-0000-0000-0000-000000000000}"/>
  <bookViews>
    <workbookView xWindow="0" yWindow="0" windowWidth="24855" windowHeight="10440" activeTab="1" xr2:uid="{37B62AE2-FFF4-4ADE-AE5B-032BCA8A7028}"/>
  </bookViews>
  <sheets>
    <sheet name="powder usage" sheetId="3" r:id="rId1"/>
    <sheet name="Spray Booth - EMS Calcs" sheetId="1" r:id="rId2"/>
  </sheets>
  <definedNames>
    <definedName name="_xlnm.Print_Area" localSheetId="0">'powder usage'!$A$1:$J$59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  <c r="D36" i="3" l="1"/>
  <c r="E12" i="1" s="1"/>
  <c r="I12" i="1" s="1"/>
  <c r="I17" i="1"/>
  <c r="E21" i="1" s="1"/>
  <c r="G15" i="1" l="1"/>
  <c r="I15" i="1" s="1"/>
  <c r="G12" i="1"/>
  <c r="G14" i="1"/>
  <c r="E14" i="1" s="1"/>
  <c r="E27" i="1"/>
  <c r="G21" i="1"/>
  <c r="E20" i="1"/>
  <c r="E19" i="1"/>
  <c r="G19" i="1" s="1"/>
  <c r="E18" i="1"/>
  <c r="E22" i="1"/>
  <c r="G22" i="1" s="1"/>
  <c r="I22" i="1" s="1"/>
  <c r="E15" i="1" l="1"/>
  <c r="I14" i="1"/>
  <c r="E25" i="1"/>
  <c r="I19" i="1"/>
  <c r="G25" i="1"/>
  <c r="G18" i="1"/>
  <c r="E24" i="1"/>
  <c r="I28" i="1"/>
  <c r="G28" i="1"/>
  <c r="E26" i="1"/>
  <c r="G20" i="1"/>
  <c r="E28" i="1"/>
  <c r="G27" i="1"/>
  <c r="I21" i="1"/>
  <c r="I27" i="1" s="1"/>
  <c r="I25" i="1" l="1"/>
  <c r="G24" i="1"/>
  <c r="I18" i="1"/>
  <c r="I24" i="1" s="1"/>
  <c r="I20" i="1"/>
  <c r="I26" i="1" s="1"/>
  <c r="G26" i="1"/>
</calcChain>
</file>

<file path=xl/sharedStrings.xml><?xml version="1.0" encoding="utf-8"?>
<sst xmlns="http://schemas.openxmlformats.org/spreadsheetml/2006/main" count="96" uniqueCount="77">
  <si>
    <t>Facility Operations Data</t>
  </si>
  <si>
    <t>Equipment operating hours/day</t>
  </si>
  <si>
    <t>Equipment operating days/week</t>
  </si>
  <si>
    <t>Equipment operating weeks/year</t>
  </si>
  <si>
    <t>Material Usage Data</t>
  </si>
  <si>
    <t>Lbs powder/day</t>
  </si>
  <si>
    <t>Lbs powder/week</t>
  </si>
  <si>
    <t>Lbs powder/year</t>
  </si>
  <si>
    <t>Powder Coating Application  -  Emissions Calculations</t>
  </si>
  <si>
    <t>Powder Coating PM10 Emissions Calculations</t>
  </si>
  <si>
    <t>Hourly PM10 Emissions (lbs/hr)</t>
  </si>
  <si>
    <t>Daily PM10 Emissions (lbs/day)</t>
  </si>
  <si>
    <t>Annual PM10 Emissions (tpy)</t>
  </si>
  <si>
    <t>Powder Coating VOC Emissions Calculations</t>
  </si>
  <si>
    <t>Hourly VOC Emissions (lbs/hr)</t>
  </si>
  <si>
    <t>Daily VOC Emissions (lbs/day)</t>
  </si>
  <si>
    <t>Annual VOC Emissions (tpy)</t>
  </si>
  <si>
    <t xml:space="preserve">Natural Gas Oven Emissions Factors </t>
  </si>
  <si>
    <t>Exempt Natural Gas Fired Process Heater - Emissions Calculations</t>
  </si>
  <si>
    <r>
      <t>High Heating Value (HHV, MMBtu/mmcf)</t>
    </r>
    <r>
      <rPr>
        <i/>
        <vertAlign val="superscript"/>
        <sz val="12"/>
        <color theme="1"/>
        <rFont val="Calibri"/>
        <family val="2"/>
        <scheme val="minor"/>
      </rPr>
      <t>(Source: MDAQMD default emission factors for natural gas fired boilers)</t>
    </r>
  </si>
  <si>
    <t>Process Heater Data (exempt from separate permit)</t>
  </si>
  <si>
    <t>Maximum Heat Input (MMBtu/hr)</t>
  </si>
  <si>
    <t>Maximum Natural Gas Usage (mmcf/hr)</t>
  </si>
  <si>
    <t xml:space="preserve">Process Heater Carbon Monoxide Emissions Calculations </t>
  </si>
  <si>
    <t>Hourly CO Emissions (lbs/hr)</t>
  </si>
  <si>
    <t>Daily CO Emissions (lbs/day)</t>
  </si>
  <si>
    <t>Annual CO Emissions (tpy)</t>
  </si>
  <si>
    <t xml:space="preserve">Process Heater PM10 Emissions Calculations </t>
  </si>
  <si>
    <r>
      <t xml:space="preserve">Natural Gas Oven Emissions Factors  (lb/mmcf) </t>
    </r>
    <r>
      <rPr>
        <i/>
        <vertAlign val="superscript"/>
        <sz val="12"/>
        <color theme="1"/>
        <rFont val="Calibri"/>
        <family val="2"/>
        <scheme val="minor"/>
      </rPr>
      <t>(Source: SCAQMD, Powder Coating Operations, 2014 except NOx--NOx emissions factor from AP-42, small boilers, uncontrolled)</t>
    </r>
  </si>
  <si>
    <t xml:space="preserve">Process Heater NOx Emissions Calculations </t>
  </si>
  <si>
    <t>Hourly NOx Emissions (lbs/hr)</t>
  </si>
  <si>
    <t>Daily NOx Emissions (lbs/day)</t>
  </si>
  <si>
    <t>Annual NOx Emissions (tpy)</t>
  </si>
  <si>
    <t xml:space="preserve">Process Heater SOx Emissions Calculations </t>
  </si>
  <si>
    <t>Hourly SOx Emissions (lbs/hr)</t>
  </si>
  <si>
    <t>Daily SOx Emissions (lbs/day)</t>
  </si>
  <si>
    <t>Annual SOx Emissions (tpy)</t>
  </si>
  <si>
    <t>ROG</t>
  </si>
  <si>
    <t>CO</t>
  </si>
  <si>
    <t>PM/PM10</t>
  </si>
  <si>
    <t>SOx</t>
  </si>
  <si>
    <t>NOx</t>
  </si>
  <si>
    <t>Process Heater ROG Emissions Calculations</t>
  </si>
  <si>
    <t>Hourly ROG Emissions (lbs/hr)</t>
  </si>
  <si>
    <t>Daily ROG Emissions (lbs/day)</t>
  </si>
  <si>
    <t>Annual ROG Emissions (tpy)</t>
  </si>
  <si>
    <t>Summation of Calculated Emissions</t>
  </si>
  <si>
    <t xml:space="preserve">Total Carbon Monoxide Emissions </t>
  </si>
  <si>
    <t xml:space="preserve">Total PM10 Emissions </t>
  </si>
  <si>
    <t xml:space="preserve">Total NOx Emissions </t>
  </si>
  <si>
    <t xml:space="preserve">Total SOx Emissions </t>
  </si>
  <si>
    <t xml:space="preserve">Total TOG Emissions </t>
  </si>
  <si>
    <t>Hourly TOC Emissions (lbs/hr)</t>
  </si>
  <si>
    <t>Daily TOC Emissions (lbs/day)</t>
  </si>
  <si>
    <t>Annual TOC Emissions (tpy)</t>
  </si>
  <si>
    <t>Assumptions</t>
  </si>
  <si>
    <t>Transfer Efficiency</t>
  </si>
  <si>
    <t>*Transfer efficiency for electrostatic guns from SCAQMD, Powder Coating Operations</t>
  </si>
  <si>
    <t>Control Efficiency</t>
  </si>
  <si>
    <t>*Transfer efficiency for standard spray booth, pocket-type filters from SCAQMD, Powder Coating Operations</t>
  </si>
  <si>
    <t>*VOC emissions from powder coating are calculated assuming 1% by weight of powder sprayed is volatized, SCAQMD Powder Coating Operations, 2014</t>
  </si>
  <si>
    <t>*All VOC and ROG emissions are summed for total facility TOG emissions</t>
  </si>
  <si>
    <t>Powder Manufacturer</t>
  </si>
  <si>
    <t>Product Code</t>
  </si>
  <si>
    <t>Color</t>
  </si>
  <si>
    <t>Annual Wt. of Material Use (lb/yr)</t>
  </si>
  <si>
    <t>Total</t>
  </si>
  <si>
    <t>CERTIFICATION</t>
  </si>
  <si>
    <t>(Signature)</t>
  </si>
  <si>
    <t>Unit used for fuel usage</t>
  </si>
  <si>
    <t>Heater fuel usage for 2020</t>
  </si>
  <si>
    <r>
      <t xml:space="preserve">I, </t>
    </r>
    <r>
      <rPr>
        <u/>
        <sz val="18"/>
        <rFont val="Times New Roman"/>
        <family val="1"/>
      </rPr>
      <t xml:space="preserve">(Name of Official)                                                                                             </t>
    </r>
    <r>
      <rPr>
        <sz val="18"/>
        <rFont val="Times New Roman"/>
        <family val="1"/>
      </rPr>
      <t xml:space="preserve">, a responsible official of </t>
    </r>
    <r>
      <rPr>
        <u/>
        <sz val="18"/>
        <rFont val="Times New Roman"/>
        <family val="1"/>
      </rPr>
      <t xml:space="preserve">(Name of Company)                                                      </t>
    </r>
    <r>
      <rPr>
        <sz val="18"/>
        <rFont val="Times New Roman"/>
        <family val="1"/>
      </rPr>
      <t xml:space="preserve">, hereby certify that, based upon information and belief formed after reasonable inquiry, the attached information, consisting of the emission inventory data is true, accurate and complete.  Executed this </t>
    </r>
    <r>
      <rPr>
        <u/>
        <sz val="18"/>
        <rFont val="Times New Roman"/>
        <family val="1"/>
      </rPr>
      <t xml:space="preserve">(Day)        </t>
    </r>
    <r>
      <rPr>
        <sz val="18"/>
        <rFont val="Times New Roman"/>
        <family val="1"/>
      </rPr>
      <t xml:space="preserve">day of </t>
    </r>
    <r>
      <rPr>
        <u/>
        <sz val="18"/>
        <rFont val="Times New Roman"/>
        <family val="1"/>
      </rPr>
      <t xml:space="preserve">(Month)                       </t>
    </r>
    <r>
      <rPr>
        <sz val="18"/>
        <rFont val="Times New Roman"/>
        <family val="1"/>
      </rPr>
      <t xml:space="preserve">, </t>
    </r>
    <r>
      <rPr>
        <u/>
        <sz val="18"/>
        <rFont val="Times New Roman"/>
        <family val="1"/>
      </rPr>
      <t xml:space="preserve">(Year)                </t>
    </r>
    <r>
      <rPr>
        <sz val="18"/>
        <rFont val="Times New Roman"/>
        <family val="1"/>
      </rPr>
      <t xml:space="preserve"> at </t>
    </r>
    <r>
      <rPr>
        <u/>
        <sz val="18"/>
        <rFont val="Times New Roman"/>
        <family val="1"/>
      </rPr>
      <t xml:space="preserve">(County and State)                                                   </t>
    </r>
    <r>
      <rPr>
        <sz val="18"/>
        <rFont val="Times New Roman"/>
        <family val="1"/>
      </rPr>
      <t>.</t>
    </r>
  </si>
  <si>
    <t xml:space="preserve">Facility Name: </t>
  </si>
  <si>
    <t xml:space="preserve">Facility Number: </t>
  </si>
  <si>
    <t xml:space="preserve">Emissions Year: </t>
  </si>
  <si>
    <t>Powder Coating Operations  -    Emissions Calculations</t>
  </si>
  <si>
    <t>SUBMIT THIS COMPLETED FORM TO: ENGINEERING@AVAQMD.CA.GOV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</si>
</sst>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General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  <font>
      <u/>
      <sz val="18"/>
      <name val="Times New Roman"/>
      <family val="1"/>
    </font>
    <font>
      <sz val="15"/>
      <name val="Times New Roman"/>
      <family val="1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64" fontId="3" fillId="3" borderId="3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10" fontId="0" fillId="0" borderId="0" xfId="0" applyNumberFormat="1"/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7" fillId="4" borderId="28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164" fontId="1" fillId="4" borderId="42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5" fontId="12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0" fontId="0" fillId="0" borderId="0" xfId="0" applyBorder="1"/>
    <xf numFmtId="165" fontId="11" fillId="0" borderId="0" xfId="0" applyNumberFormat="1" applyFont="1" applyBorder="1" applyAlignment="1" applyProtection="1"/>
    <xf numFmtId="0" fontId="7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165" fontId="12" fillId="5" borderId="40" xfId="0" applyNumberFormat="1" applyFont="1" applyFill="1" applyBorder="1" applyAlignment="1" applyProtection="1">
      <alignment horizontal="left"/>
    </xf>
    <xf numFmtId="0" fontId="13" fillId="0" borderId="0" xfId="0" applyFont="1" applyAlignment="1">
      <alignment horizontal="center"/>
    </xf>
    <xf numFmtId="0" fontId="10" fillId="5" borderId="0" xfId="0" applyFont="1" applyFill="1" applyAlignment="1">
      <alignment horizontal="left" vertical="top" wrapText="1"/>
    </xf>
    <xf numFmtId="165" fontId="10" fillId="5" borderId="40" xfId="0" applyNumberFormat="1" applyFont="1" applyFill="1" applyBorder="1" applyAlignment="1" applyProtection="1"/>
    <xf numFmtId="0" fontId="1" fillId="0" borderId="41" xfId="0" applyFont="1" applyBorder="1" applyAlignment="1">
      <alignment horizontal="center" vertical="center" wrapText="1"/>
    </xf>
    <xf numFmtId="165" fontId="12" fillId="5" borderId="40" xfId="0" applyNumberFormat="1" applyFont="1" applyFill="1" applyBorder="1" applyAlignment="1" applyProtection="1"/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center" vertical="center" wrapText="1"/>
    </xf>
    <xf numFmtId="164" fontId="1" fillId="3" borderId="2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" xfId="1" xr:uid="{163A6419-1304-4D00-9B71-12277B23D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171450</xdr:rowOff>
    </xdr:from>
    <xdr:to>
      <xdr:col>2</xdr:col>
      <xdr:colOff>230505</xdr:colOff>
      <xdr:row>9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D3BEBA-98D4-493C-B058-966A63CAF4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71475"/>
          <a:ext cx="1554480" cy="1377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1C26-52C4-4607-A16C-597E795DCAFD}">
  <dimension ref="A1:J80"/>
  <sheetViews>
    <sheetView view="pageBreakPreview" topLeftCell="A34" zoomScale="90" zoomScaleNormal="100" zoomScaleSheetLayoutView="90" workbookViewId="0">
      <selection activeCell="J59" sqref="J59"/>
    </sheetView>
  </sheetViews>
  <sheetFormatPr defaultColWidth="10.140625" defaultRowHeight="15" x14ac:dyDescent="0.25"/>
  <cols>
    <col min="1" max="3" width="26.28515625" style="37" customWidth="1"/>
    <col min="4" max="4" width="17.140625" style="37" customWidth="1"/>
    <col min="5" max="7" width="10.140625" style="37"/>
    <col min="8" max="8" width="14.85546875" style="37" customWidth="1"/>
    <col min="9" max="9" width="14.42578125" style="37" customWidth="1"/>
    <col min="10" max="10" width="16.85546875" style="37" customWidth="1"/>
    <col min="11" max="11" width="14.140625" style="37" customWidth="1"/>
    <col min="12" max="12" width="18.42578125" style="37" customWidth="1"/>
    <col min="13" max="13" width="18.7109375" style="37" customWidth="1"/>
    <col min="14" max="14" width="10.140625" style="37"/>
    <col min="15" max="16" width="16.140625" style="37" customWidth="1"/>
    <col min="17" max="16384" width="10.140625" style="37"/>
  </cols>
  <sheetData>
    <row r="1" spans="1:5" ht="32.25" customHeight="1" thickBot="1" x14ac:dyDescent="0.3">
      <c r="A1" s="55" t="s">
        <v>72</v>
      </c>
      <c r="B1" s="56"/>
      <c r="C1" s="56"/>
      <c r="D1" s="57"/>
    </row>
    <row r="2" spans="1:5" ht="25.5" customHeight="1" thickBot="1" x14ac:dyDescent="0.3">
      <c r="A2" s="55" t="s">
        <v>73</v>
      </c>
      <c r="B2" s="56"/>
      <c r="C2" s="56"/>
      <c r="D2" s="57"/>
    </row>
    <row r="3" spans="1:5" ht="25.5" customHeight="1" thickBot="1" x14ac:dyDescent="0.3">
      <c r="A3" s="55" t="s">
        <v>74</v>
      </c>
      <c r="B3" s="56"/>
      <c r="C3" s="56"/>
      <c r="D3" s="57"/>
    </row>
    <row r="4" spans="1:5" ht="66" customHeight="1" x14ac:dyDescent="0.25">
      <c r="A4" s="35" t="s">
        <v>62</v>
      </c>
      <c r="B4" s="35" t="s">
        <v>63</v>
      </c>
      <c r="C4" s="35" t="s">
        <v>64</v>
      </c>
      <c r="D4" s="35" t="s">
        <v>65</v>
      </c>
      <c r="E4" s="36"/>
    </row>
    <row r="5" spans="1:5" ht="19.5" customHeight="1" x14ac:dyDescent="0.25">
      <c r="A5" s="41"/>
      <c r="B5" s="41"/>
      <c r="C5" s="41"/>
      <c r="D5" s="42"/>
    </row>
    <row r="6" spans="1:5" ht="19.5" customHeight="1" x14ac:dyDescent="0.25">
      <c r="A6" s="41"/>
      <c r="B6" s="41"/>
      <c r="C6" s="41"/>
      <c r="D6" s="42"/>
    </row>
    <row r="7" spans="1:5" ht="19.5" customHeight="1" x14ac:dyDescent="0.25">
      <c r="A7" s="41"/>
      <c r="B7" s="41"/>
      <c r="C7" s="41"/>
      <c r="D7" s="42"/>
    </row>
    <row r="8" spans="1:5" ht="19.5" customHeight="1" x14ac:dyDescent="0.25">
      <c r="A8" s="41"/>
      <c r="B8" s="41"/>
      <c r="C8" s="41"/>
      <c r="D8" s="42"/>
    </row>
    <row r="9" spans="1:5" ht="19.5" customHeight="1" x14ac:dyDescent="0.25">
      <c r="A9" s="42"/>
      <c r="B9" s="42"/>
      <c r="C9" s="42"/>
      <c r="D9" s="42"/>
    </row>
    <row r="10" spans="1:5" ht="19.5" customHeight="1" x14ac:dyDescent="0.25">
      <c r="A10" s="42"/>
      <c r="B10" s="42"/>
      <c r="C10" s="42"/>
      <c r="D10" s="42"/>
    </row>
    <row r="11" spans="1:5" ht="19.5" customHeight="1" x14ac:dyDescent="0.25">
      <c r="A11" s="42"/>
      <c r="B11" s="42"/>
      <c r="C11" s="42"/>
      <c r="D11" s="42"/>
    </row>
    <row r="12" spans="1:5" ht="19.5" customHeight="1" x14ac:dyDescent="0.25">
      <c r="A12" s="42"/>
      <c r="B12" s="42"/>
      <c r="C12" s="42"/>
      <c r="D12" s="42"/>
    </row>
    <row r="13" spans="1:5" ht="19.5" customHeight="1" x14ac:dyDescent="0.25">
      <c r="A13" s="42"/>
      <c r="B13" s="42"/>
      <c r="C13" s="42"/>
      <c r="D13" s="42"/>
    </row>
    <row r="14" spans="1:5" ht="19.5" customHeight="1" x14ac:dyDescent="0.25">
      <c r="A14" s="42"/>
      <c r="B14" s="42"/>
      <c r="C14" s="42"/>
      <c r="D14" s="42"/>
    </row>
    <row r="15" spans="1:5" ht="19.5" customHeight="1" x14ac:dyDescent="0.25">
      <c r="A15" s="42"/>
      <c r="B15" s="42"/>
      <c r="C15" s="42"/>
      <c r="D15" s="42"/>
    </row>
    <row r="16" spans="1:5" ht="19.5" customHeight="1" x14ac:dyDescent="0.25">
      <c r="A16" s="42"/>
      <c r="B16" s="42"/>
      <c r="C16" s="42"/>
      <c r="D16" s="42"/>
    </row>
    <row r="17" spans="1:4" ht="19.5" customHeight="1" x14ac:dyDescent="0.25">
      <c r="A17" s="42"/>
      <c r="B17" s="42"/>
      <c r="C17" s="42"/>
      <c r="D17" s="42"/>
    </row>
    <row r="18" spans="1:4" ht="19.5" customHeight="1" x14ac:dyDescent="0.25">
      <c r="A18" s="42"/>
      <c r="B18" s="42"/>
      <c r="C18" s="42"/>
      <c r="D18" s="42"/>
    </row>
    <row r="19" spans="1:4" ht="19.5" customHeight="1" x14ac:dyDescent="0.25">
      <c r="A19" s="42"/>
      <c r="B19" s="42"/>
      <c r="C19" s="42"/>
      <c r="D19" s="42"/>
    </row>
    <row r="20" spans="1:4" ht="19.5" customHeight="1" x14ac:dyDescent="0.25">
      <c r="A20" s="42"/>
      <c r="B20" s="42"/>
      <c r="C20" s="42"/>
      <c r="D20" s="42"/>
    </row>
    <row r="21" spans="1:4" ht="19.5" customHeight="1" x14ac:dyDescent="0.25">
      <c r="A21" s="42"/>
      <c r="B21" s="42"/>
      <c r="C21" s="42"/>
      <c r="D21" s="42"/>
    </row>
    <row r="22" spans="1:4" ht="19.5" customHeight="1" x14ac:dyDescent="0.25">
      <c r="A22" s="42"/>
      <c r="B22" s="42"/>
      <c r="C22" s="42"/>
      <c r="D22" s="42"/>
    </row>
    <row r="23" spans="1:4" ht="19.5" customHeight="1" x14ac:dyDescent="0.25">
      <c r="A23" s="42"/>
      <c r="B23" s="42"/>
      <c r="C23" s="42"/>
      <c r="D23" s="42"/>
    </row>
    <row r="24" spans="1:4" ht="19.5" customHeight="1" x14ac:dyDescent="0.25">
      <c r="A24" s="42"/>
      <c r="B24" s="42"/>
      <c r="C24" s="42"/>
      <c r="D24" s="42"/>
    </row>
    <row r="25" spans="1:4" ht="19.5" customHeight="1" x14ac:dyDescent="0.25">
      <c r="A25" s="42"/>
      <c r="B25" s="42"/>
      <c r="C25" s="42"/>
      <c r="D25" s="42"/>
    </row>
    <row r="26" spans="1:4" ht="19.5" customHeight="1" x14ac:dyDescent="0.25">
      <c r="A26" s="42"/>
      <c r="B26" s="42"/>
      <c r="C26" s="42"/>
      <c r="D26" s="42"/>
    </row>
    <row r="27" spans="1:4" ht="19.5" customHeight="1" x14ac:dyDescent="0.25">
      <c r="A27" s="42"/>
      <c r="B27" s="42"/>
      <c r="C27" s="42"/>
      <c r="D27" s="42"/>
    </row>
    <row r="28" spans="1:4" ht="19.5" customHeight="1" x14ac:dyDescent="0.25">
      <c r="A28" s="42"/>
      <c r="B28" s="42"/>
      <c r="C28" s="42"/>
      <c r="D28" s="42"/>
    </row>
    <row r="29" spans="1:4" ht="19.5" customHeight="1" x14ac:dyDescent="0.25">
      <c r="A29" s="42"/>
      <c r="B29" s="42"/>
      <c r="C29" s="42"/>
      <c r="D29" s="42"/>
    </row>
    <row r="30" spans="1:4" ht="19.5" customHeight="1" x14ac:dyDescent="0.25">
      <c r="A30" s="42"/>
      <c r="B30" s="42"/>
      <c r="C30" s="42"/>
      <c r="D30" s="42"/>
    </row>
    <row r="31" spans="1:4" ht="19.5" customHeight="1" x14ac:dyDescent="0.25">
      <c r="A31" s="42"/>
      <c r="B31" s="42"/>
      <c r="C31" s="42"/>
      <c r="D31" s="42"/>
    </row>
    <row r="32" spans="1:4" ht="19.5" customHeight="1" x14ac:dyDescent="0.25">
      <c r="A32" s="42"/>
      <c r="B32" s="42"/>
      <c r="C32" s="42"/>
      <c r="D32" s="42"/>
    </row>
    <row r="33" spans="1:10" ht="19.5" customHeight="1" x14ac:dyDescent="0.25">
      <c r="A33" s="42"/>
      <c r="B33" s="42"/>
      <c r="C33" s="42"/>
      <c r="D33" s="42"/>
    </row>
    <row r="34" spans="1:10" ht="19.5" customHeight="1" x14ac:dyDescent="0.25">
      <c r="A34" s="42"/>
      <c r="B34" s="42"/>
      <c r="C34" s="42"/>
      <c r="D34" s="42"/>
    </row>
    <row r="35" spans="1:10" ht="19.5" customHeight="1" x14ac:dyDescent="0.25">
      <c r="A35" s="42"/>
      <c r="B35" s="42"/>
      <c r="C35" s="42"/>
      <c r="D35" s="42"/>
    </row>
    <row r="36" spans="1:10" ht="32.25" customHeight="1" thickBot="1" x14ac:dyDescent="0.3">
      <c r="A36" s="54" t="s">
        <v>66</v>
      </c>
      <c r="B36" s="54"/>
      <c r="C36" s="54"/>
      <c r="D36" s="54">
        <f>SUM(D5:D35)</f>
        <v>0</v>
      </c>
    </row>
    <row r="38" spans="1:10" ht="15.75" thickBot="1" x14ac:dyDescent="0.3"/>
    <row r="39" spans="1:10" ht="31.5" thickTop="1" thickBot="1" x14ac:dyDescent="0.3">
      <c r="A39" s="62" t="s">
        <v>0</v>
      </c>
      <c r="B39" s="62"/>
      <c r="C39" s="45" t="s">
        <v>1</v>
      </c>
      <c r="D39" s="46"/>
    </row>
    <row r="40" spans="1:10" ht="31.5" thickTop="1" thickBot="1" x14ac:dyDescent="0.3">
      <c r="C40" s="45" t="s">
        <v>2</v>
      </c>
      <c r="D40" s="46"/>
    </row>
    <row r="41" spans="1:10" ht="31.5" thickTop="1" thickBot="1" x14ac:dyDescent="0.3">
      <c r="C41" s="45" t="s">
        <v>3</v>
      </c>
      <c r="D41" s="46"/>
    </row>
    <row r="43" spans="1:10" ht="15.75" thickBot="1" x14ac:dyDescent="0.3"/>
    <row r="44" spans="1:10" ht="15.75" thickBot="1" x14ac:dyDescent="0.3">
      <c r="A44" s="47" t="s">
        <v>70</v>
      </c>
      <c r="B44" s="47"/>
      <c r="C44" s="48" t="s">
        <v>69</v>
      </c>
      <c r="D44" s="49"/>
    </row>
    <row r="47" spans="1:10" ht="26.25" x14ac:dyDescent="0.4">
      <c r="A47" s="59" t="s">
        <v>67</v>
      </c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25">
      <c r="A48" s="60" t="s">
        <v>71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</row>
    <row r="59" spans="1:10" ht="48" customHeight="1" x14ac:dyDescent="0.25">
      <c r="B59" s="112" t="s">
        <v>76</v>
      </c>
      <c r="C59" s="112"/>
      <c r="D59" s="112"/>
      <c r="E59" s="111"/>
      <c r="F59" s="111"/>
      <c r="G59" s="111"/>
      <c r="H59" s="111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ht="23.25" x14ac:dyDescent="0.35">
      <c r="A78" s="50"/>
      <c r="B78" s="61"/>
      <c r="C78" s="61"/>
      <c r="D78" s="61"/>
      <c r="E78" s="61"/>
      <c r="F78" s="61"/>
      <c r="G78" s="61"/>
      <c r="H78" s="61"/>
      <c r="I78" s="61"/>
      <c r="J78" s="61"/>
    </row>
    <row r="79" spans="1:10" ht="19.5" x14ac:dyDescent="0.3">
      <c r="A79" s="51"/>
      <c r="B79" s="52"/>
      <c r="C79" s="53" t="s">
        <v>68</v>
      </c>
      <c r="D79" s="51"/>
      <c r="E79" s="51"/>
      <c r="F79" s="51"/>
      <c r="G79" s="51"/>
      <c r="H79" s="51"/>
      <c r="I79" s="51"/>
      <c r="J79" s="51"/>
    </row>
    <row r="80" spans="1:10" ht="20.25" x14ac:dyDescent="0.3">
      <c r="A80" s="50"/>
      <c r="B80" s="63"/>
      <c r="C80" s="63"/>
      <c r="D80" s="63"/>
      <c r="E80" s="63"/>
      <c r="F80" s="63"/>
      <c r="G80" s="63"/>
      <c r="H80" s="50"/>
      <c r="I80" s="58"/>
      <c r="J80" s="58"/>
    </row>
  </sheetData>
  <mergeCells count="9">
    <mergeCell ref="A2:D2"/>
    <mergeCell ref="A1:D1"/>
    <mergeCell ref="A3:D3"/>
    <mergeCell ref="I80:J80"/>
    <mergeCell ref="A47:J47"/>
    <mergeCell ref="A48:J58"/>
    <mergeCell ref="B78:J78"/>
    <mergeCell ref="A39:B39"/>
    <mergeCell ref="B80:G80"/>
  </mergeCells>
  <pageMargins left="0.5" right="0.5" top="1" bottom="0.5" header="0.5" footer="0.5"/>
  <pageSetup scale="55" orientation="portrait" r:id="rId1"/>
  <headerFooter>
    <oddHeader xml:space="preserve">&amp;CFacility Name: 
Co. No.: Fac. No. </oddHeader>
  </headerFooter>
  <colBreaks count="1" manualBreakCount="1">
    <brk id="10" min="3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5BD9-2719-4E66-83FD-1933A14243CD}">
  <dimension ref="B1:P35"/>
  <sheetViews>
    <sheetView tabSelected="1" workbookViewId="0">
      <selection activeCell="B2" sqref="B2:I10"/>
    </sheetView>
  </sheetViews>
  <sheetFormatPr defaultRowHeight="15" x14ac:dyDescent="0.25"/>
  <cols>
    <col min="2" max="2" width="22" customWidth="1"/>
    <col min="4" max="4" width="14.28515625" style="1" customWidth="1"/>
    <col min="5" max="5" width="16.42578125" style="1" bestFit="1" customWidth="1"/>
    <col min="6" max="9" width="14.28515625" style="1" customWidth="1"/>
  </cols>
  <sheetData>
    <row r="1" spans="2:16" ht="15.75" thickBot="1" x14ac:dyDescent="0.3"/>
    <row r="2" spans="2:16" x14ac:dyDescent="0.25">
      <c r="B2" s="64" t="s">
        <v>75</v>
      </c>
      <c r="C2" s="65"/>
      <c r="D2" s="65"/>
      <c r="E2" s="65"/>
      <c r="F2" s="65"/>
      <c r="G2" s="65"/>
      <c r="H2" s="65"/>
      <c r="I2" s="66"/>
    </row>
    <row r="3" spans="2:16" x14ac:dyDescent="0.25">
      <c r="B3" s="67"/>
      <c r="C3" s="68"/>
      <c r="D3" s="68"/>
      <c r="E3" s="68"/>
      <c r="F3" s="68"/>
      <c r="G3" s="68"/>
      <c r="H3" s="68"/>
      <c r="I3" s="69"/>
    </row>
    <row r="4" spans="2:16" x14ac:dyDescent="0.25">
      <c r="B4" s="67"/>
      <c r="C4" s="68"/>
      <c r="D4" s="68"/>
      <c r="E4" s="68"/>
      <c r="F4" s="68"/>
      <c r="G4" s="68"/>
      <c r="H4" s="68"/>
      <c r="I4" s="69"/>
    </row>
    <row r="5" spans="2:16" x14ac:dyDescent="0.25">
      <c r="B5" s="67"/>
      <c r="C5" s="68"/>
      <c r="D5" s="68"/>
      <c r="E5" s="68"/>
      <c r="F5" s="68"/>
      <c r="G5" s="68"/>
      <c r="H5" s="68"/>
      <c r="I5" s="69"/>
    </row>
    <row r="6" spans="2:16" x14ac:dyDescent="0.25">
      <c r="B6" s="67"/>
      <c r="C6" s="68"/>
      <c r="D6" s="68"/>
      <c r="E6" s="68"/>
      <c r="F6" s="68"/>
      <c r="G6" s="68"/>
      <c r="H6" s="68"/>
      <c r="I6" s="69"/>
    </row>
    <row r="7" spans="2:16" x14ac:dyDescent="0.25">
      <c r="B7" s="67"/>
      <c r="C7" s="68"/>
      <c r="D7" s="68"/>
      <c r="E7" s="68"/>
      <c r="F7" s="68"/>
      <c r="G7" s="68"/>
      <c r="H7" s="68"/>
      <c r="I7" s="69"/>
    </row>
    <row r="8" spans="2:16" x14ac:dyDescent="0.25">
      <c r="B8" s="67"/>
      <c r="C8" s="68"/>
      <c r="D8" s="68"/>
      <c r="E8" s="68"/>
      <c r="F8" s="68"/>
      <c r="G8" s="68"/>
      <c r="H8" s="68"/>
      <c r="I8" s="69"/>
    </row>
    <row r="9" spans="2:16" x14ac:dyDescent="0.25">
      <c r="B9" s="67"/>
      <c r="C9" s="68"/>
      <c r="D9" s="68"/>
      <c r="E9" s="68"/>
      <c r="F9" s="68"/>
      <c r="G9" s="68"/>
      <c r="H9" s="68"/>
      <c r="I9" s="69"/>
    </row>
    <row r="10" spans="2:16" ht="15.75" thickBot="1" x14ac:dyDescent="0.3">
      <c r="B10" s="70"/>
      <c r="C10" s="71"/>
      <c r="D10" s="71"/>
      <c r="E10" s="71"/>
      <c r="F10" s="71"/>
      <c r="G10" s="71"/>
      <c r="H10" s="71"/>
      <c r="I10" s="72"/>
    </row>
    <row r="11" spans="2:16" ht="50.1" customHeight="1" thickTop="1" x14ac:dyDescent="0.25">
      <c r="B11" s="73" t="s">
        <v>0</v>
      </c>
      <c r="C11" s="74"/>
      <c r="D11" s="2" t="s">
        <v>1</v>
      </c>
      <c r="E11" s="38">
        <f>'powder usage'!D39</f>
        <v>0</v>
      </c>
      <c r="F11" s="2" t="s">
        <v>2</v>
      </c>
      <c r="G11" s="38">
        <f>'powder usage'!D40</f>
        <v>0</v>
      </c>
      <c r="H11" s="2" t="s">
        <v>3</v>
      </c>
      <c r="I11" s="39">
        <f>'powder usage'!D41</f>
        <v>0</v>
      </c>
    </row>
    <row r="12" spans="2:16" ht="50.1" customHeight="1" thickBot="1" x14ac:dyDescent="0.3">
      <c r="B12" s="75" t="s">
        <v>4</v>
      </c>
      <c r="C12" s="76"/>
      <c r="D12" s="3" t="s">
        <v>5</v>
      </c>
      <c r="E12" s="4" t="e">
        <f>'powder usage'!D36/'Spray Booth - EMS Calcs'!F11/'Spray Booth - EMS Calcs'!H11</f>
        <v>#VALUE!</v>
      </c>
      <c r="F12" s="3" t="s">
        <v>6</v>
      </c>
      <c r="G12" s="5" t="e">
        <f>($E$12*$G$11)</f>
        <v>#VALUE!</v>
      </c>
      <c r="H12" s="3" t="s">
        <v>7</v>
      </c>
      <c r="I12" s="6" t="e">
        <f>$E$12*($G$11*$I$11)</f>
        <v>#VALUE!</v>
      </c>
    </row>
    <row r="13" spans="2:16" ht="20.100000000000001" customHeight="1" thickTop="1" thickBot="1" x14ac:dyDescent="0.3">
      <c r="B13" s="77" t="s">
        <v>8</v>
      </c>
      <c r="C13" s="78"/>
      <c r="D13" s="78"/>
      <c r="E13" s="78"/>
      <c r="F13" s="78"/>
      <c r="G13" s="78"/>
      <c r="H13" s="78"/>
      <c r="I13" s="79"/>
    </row>
    <row r="14" spans="2:16" ht="50.1" customHeight="1" thickTop="1" thickBot="1" x14ac:dyDescent="0.3">
      <c r="B14" s="80" t="s">
        <v>9</v>
      </c>
      <c r="C14" s="81"/>
      <c r="D14" s="7" t="s">
        <v>10</v>
      </c>
      <c r="E14" s="8" t="e">
        <f>G14/$E$11</f>
        <v>#VALUE!</v>
      </c>
      <c r="F14" s="7" t="s">
        <v>11</v>
      </c>
      <c r="G14" s="9" t="e">
        <f>$E$12*(1-$C$32)*(1-$C$33)</f>
        <v>#VALUE!</v>
      </c>
      <c r="H14" s="7" t="s">
        <v>12</v>
      </c>
      <c r="I14" s="10" t="e">
        <f>(G14*$G$11*$I$11)/2000</f>
        <v>#VALUE!</v>
      </c>
    </row>
    <row r="15" spans="2:16" ht="50.1" customHeight="1" thickBot="1" x14ac:dyDescent="0.3">
      <c r="B15" s="75" t="s">
        <v>13</v>
      </c>
      <c r="C15" s="76"/>
      <c r="D15" s="3" t="s">
        <v>14</v>
      </c>
      <c r="E15" s="11" t="e">
        <f>G15/$E$11</f>
        <v>#VALUE!</v>
      </c>
      <c r="F15" s="3" t="s">
        <v>15</v>
      </c>
      <c r="G15" s="12" t="e">
        <f>0.01*$E$12</f>
        <v>#VALUE!</v>
      </c>
      <c r="H15" s="3" t="s">
        <v>16</v>
      </c>
      <c r="I15" s="13" t="e">
        <f>(G15*$G$11*$I$11)/2000</f>
        <v>#VALUE!</v>
      </c>
      <c r="L15" s="82" t="s">
        <v>17</v>
      </c>
      <c r="M15" s="83"/>
      <c r="N15" s="83"/>
      <c r="O15" s="83"/>
      <c r="P15" s="84"/>
    </row>
    <row r="16" spans="2:16" ht="20.100000000000001" customHeight="1" thickTop="1" thickBot="1" x14ac:dyDescent="0.3">
      <c r="B16" s="77" t="s">
        <v>18</v>
      </c>
      <c r="C16" s="78"/>
      <c r="D16" s="78"/>
      <c r="E16" s="78"/>
      <c r="F16" s="78"/>
      <c r="G16" s="43"/>
      <c r="H16" s="43"/>
      <c r="I16" s="44"/>
      <c r="L16" s="85" t="s">
        <v>19</v>
      </c>
      <c r="M16" s="86"/>
      <c r="N16" s="87"/>
      <c r="O16" s="91">
        <v>1000</v>
      </c>
      <c r="P16" s="92"/>
    </row>
    <row r="17" spans="2:16" ht="50.1" customHeight="1" thickTop="1" x14ac:dyDescent="0.25">
      <c r="B17" s="95" t="s">
        <v>20</v>
      </c>
      <c r="C17" s="96"/>
      <c r="D17" s="97" t="s">
        <v>21</v>
      </c>
      <c r="E17" s="98"/>
      <c r="F17" s="40"/>
      <c r="G17" s="99" t="s">
        <v>22</v>
      </c>
      <c r="H17" s="100"/>
      <c r="I17" s="14">
        <f>F17/$O$16</f>
        <v>0</v>
      </c>
      <c r="L17" s="88"/>
      <c r="M17" s="89"/>
      <c r="N17" s="90"/>
      <c r="O17" s="93"/>
      <c r="P17" s="94"/>
    </row>
    <row r="18" spans="2:16" ht="45.75" thickBot="1" x14ac:dyDescent="0.3">
      <c r="B18" s="101" t="s">
        <v>23</v>
      </c>
      <c r="C18" s="102"/>
      <c r="D18" s="15" t="s">
        <v>24</v>
      </c>
      <c r="E18" s="16">
        <f>($I$17*$M$22)</f>
        <v>0</v>
      </c>
      <c r="F18" s="15" t="s">
        <v>25</v>
      </c>
      <c r="G18" s="16">
        <f>E18*$E$11</f>
        <v>0</v>
      </c>
      <c r="H18" s="15" t="s">
        <v>26</v>
      </c>
      <c r="I18" s="17">
        <f>(G18*$G$11*$I$11)/2000</f>
        <v>0</v>
      </c>
      <c r="L18" s="88"/>
      <c r="M18" s="89"/>
      <c r="N18" s="90"/>
      <c r="O18" s="93"/>
      <c r="P18" s="94"/>
    </row>
    <row r="19" spans="2:16" ht="50.1" customHeight="1" thickTop="1" x14ac:dyDescent="0.25">
      <c r="B19" s="101" t="s">
        <v>27</v>
      </c>
      <c r="C19" s="102"/>
      <c r="D19" s="15" t="s">
        <v>10</v>
      </c>
      <c r="E19" s="16">
        <f>($I$17*$N$22)</f>
        <v>0</v>
      </c>
      <c r="F19" s="15" t="s">
        <v>11</v>
      </c>
      <c r="G19" s="16">
        <f>E19*$E$11</f>
        <v>0</v>
      </c>
      <c r="H19" s="15" t="s">
        <v>12</v>
      </c>
      <c r="I19" s="17">
        <f>(G19*$G$11*$I$11)/2000</f>
        <v>0</v>
      </c>
      <c r="L19" s="85" t="s">
        <v>28</v>
      </c>
      <c r="M19" s="86"/>
      <c r="N19" s="86"/>
      <c r="O19" s="86"/>
      <c r="P19" s="103"/>
    </row>
    <row r="20" spans="2:16" ht="50.1" customHeight="1" thickBot="1" x14ac:dyDescent="0.3">
      <c r="B20" s="101" t="s">
        <v>29</v>
      </c>
      <c r="C20" s="102"/>
      <c r="D20" s="15" t="s">
        <v>30</v>
      </c>
      <c r="E20" s="16">
        <f>($I$17*$P$22)</f>
        <v>0</v>
      </c>
      <c r="F20" s="15" t="s">
        <v>31</v>
      </c>
      <c r="G20" s="16">
        <f>E20*$E$11</f>
        <v>0</v>
      </c>
      <c r="H20" s="15" t="s">
        <v>32</v>
      </c>
      <c r="I20" s="17">
        <f>(G20*$G$11*$I$11)/2000</f>
        <v>0</v>
      </c>
      <c r="L20" s="104"/>
      <c r="M20" s="105"/>
      <c r="N20" s="105"/>
      <c r="O20" s="105"/>
      <c r="P20" s="106"/>
    </row>
    <row r="21" spans="2:16" ht="50.1" customHeight="1" thickTop="1" x14ac:dyDescent="0.25">
      <c r="B21" s="101" t="s">
        <v>33</v>
      </c>
      <c r="C21" s="102"/>
      <c r="D21" s="15" t="s">
        <v>34</v>
      </c>
      <c r="E21" s="16">
        <f>($I$17*$O$22)</f>
        <v>0</v>
      </c>
      <c r="F21" s="15" t="s">
        <v>35</v>
      </c>
      <c r="G21" s="16">
        <f>E21*$E$11</f>
        <v>0</v>
      </c>
      <c r="H21" s="15" t="s">
        <v>36</v>
      </c>
      <c r="I21" s="17">
        <f>(G21*$G$11*$I$11)/2000</f>
        <v>0</v>
      </c>
      <c r="L21" s="18" t="s">
        <v>37</v>
      </c>
      <c r="M21" s="19" t="s">
        <v>38</v>
      </c>
      <c r="N21" s="19" t="s">
        <v>39</v>
      </c>
      <c r="O21" s="19" t="s">
        <v>40</v>
      </c>
      <c r="P21" s="20" t="s">
        <v>41</v>
      </c>
    </row>
    <row r="22" spans="2:16" ht="50.1" customHeight="1" thickBot="1" x14ac:dyDescent="0.3">
      <c r="B22" s="107" t="s">
        <v>42</v>
      </c>
      <c r="C22" s="108"/>
      <c r="D22" s="3" t="s">
        <v>43</v>
      </c>
      <c r="E22" s="11">
        <f>($I$17*$L$22)</f>
        <v>0</v>
      </c>
      <c r="F22" s="3" t="s">
        <v>44</v>
      </c>
      <c r="G22" s="11">
        <f>E22*$E$11</f>
        <v>0</v>
      </c>
      <c r="H22" s="3" t="s">
        <v>45</v>
      </c>
      <c r="I22" s="21">
        <f>(G22*$G$11*$I$11)/2000</f>
        <v>0</v>
      </c>
      <c r="L22" s="22">
        <v>7</v>
      </c>
      <c r="M22" s="23">
        <v>35</v>
      </c>
      <c r="N22" s="23">
        <v>7.5</v>
      </c>
      <c r="O22" s="23">
        <v>0.83</v>
      </c>
      <c r="P22" s="24">
        <v>100</v>
      </c>
    </row>
    <row r="23" spans="2:16" ht="16.5" thickTop="1" thickBot="1" x14ac:dyDescent="0.3">
      <c r="B23" s="77" t="s">
        <v>46</v>
      </c>
      <c r="C23" s="78"/>
      <c r="D23" s="78"/>
      <c r="E23" s="78"/>
      <c r="F23" s="78"/>
      <c r="G23" s="78"/>
      <c r="H23" s="78"/>
      <c r="I23" s="79"/>
    </row>
    <row r="24" spans="2:16" ht="45.75" thickTop="1" x14ac:dyDescent="0.25">
      <c r="B24" s="101" t="s">
        <v>47</v>
      </c>
      <c r="C24" s="102"/>
      <c r="D24" s="15" t="s">
        <v>24</v>
      </c>
      <c r="E24" s="16">
        <f>$E$18</f>
        <v>0</v>
      </c>
      <c r="F24" s="15" t="s">
        <v>25</v>
      </c>
      <c r="G24" s="16">
        <f>$G$18</f>
        <v>0</v>
      </c>
      <c r="H24" s="15" t="s">
        <v>26</v>
      </c>
      <c r="I24" s="17">
        <f>$I$18</f>
        <v>0</v>
      </c>
    </row>
    <row r="25" spans="2:16" ht="45" x14ac:dyDescent="0.25">
      <c r="B25" s="101" t="s">
        <v>48</v>
      </c>
      <c r="C25" s="102"/>
      <c r="D25" s="15" t="s">
        <v>10</v>
      </c>
      <c r="E25" s="16" t="e">
        <f>SUM($E$14,$E$19)</f>
        <v>#VALUE!</v>
      </c>
      <c r="F25" s="15" t="s">
        <v>11</v>
      </c>
      <c r="G25" s="25" t="e">
        <f>SUM($G$14,$G$19)</f>
        <v>#VALUE!</v>
      </c>
      <c r="H25" s="15" t="s">
        <v>12</v>
      </c>
      <c r="I25" s="26" t="e">
        <f>SUM($I$14,$I$19)</f>
        <v>#VALUE!</v>
      </c>
    </row>
    <row r="26" spans="2:16" ht="45" x14ac:dyDescent="0.25">
      <c r="B26" s="101" t="s">
        <v>49</v>
      </c>
      <c r="C26" s="102"/>
      <c r="D26" s="15" t="s">
        <v>30</v>
      </c>
      <c r="E26" s="16">
        <f>$E$20</f>
        <v>0</v>
      </c>
      <c r="F26" s="15" t="s">
        <v>31</v>
      </c>
      <c r="G26" s="25">
        <f>$G$20</f>
        <v>0</v>
      </c>
      <c r="H26" s="15" t="s">
        <v>32</v>
      </c>
      <c r="I26" s="26">
        <f>$I$20</f>
        <v>0</v>
      </c>
    </row>
    <row r="27" spans="2:16" ht="45" x14ac:dyDescent="0.25">
      <c r="B27" s="101" t="s">
        <v>50</v>
      </c>
      <c r="C27" s="102"/>
      <c r="D27" s="15" t="s">
        <v>34</v>
      </c>
      <c r="E27" s="16">
        <f>$E$21</f>
        <v>0</v>
      </c>
      <c r="F27" s="15" t="s">
        <v>35</v>
      </c>
      <c r="G27" s="25">
        <f>$G$21</f>
        <v>0</v>
      </c>
      <c r="H27" s="15" t="s">
        <v>36</v>
      </c>
      <c r="I27" s="26">
        <f>$I$21</f>
        <v>0</v>
      </c>
    </row>
    <row r="28" spans="2:16" ht="45.75" thickBot="1" x14ac:dyDescent="0.3">
      <c r="B28" s="109" t="s">
        <v>51</v>
      </c>
      <c r="C28" s="110"/>
      <c r="D28" s="27" t="s">
        <v>52</v>
      </c>
      <c r="E28" s="28" t="e">
        <f>SUM($E$15,$E$22)</f>
        <v>#VALUE!</v>
      </c>
      <c r="F28" s="27" t="s">
        <v>53</v>
      </c>
      <c r="G28" s="29" t="e">
        <f>SUM($G$15,$G$22)</f>
        <v>#VALUE!</v>
      </c>
      <c r="H28" s="27" t="s">
        <v>54</v>
      </c>
      <c r="I28" s="30" t="e">
        <f>SUM($I$15,$I$22)</f>
        <v>#VALUE!</v>
      </c>
    </row>
    <row r="31" spans="2:16" x14ac:dyDescent="0.25">
      <c r="B31" s="31" t="s">
        <v>55</v>
      </c>
    </row>
    <row r="32" spans="2:16" x14ac:dyDescent="0.25">
      <c r="B32" s="32" t="s">
        <v>56</v>
      </c>
      <c r="C32" s="33">
        <v>0.65</v>
      </c>
      <c r="D32" s="34" t="s">
        <v>57</v>
      </c>
    </row>
    <row r="33" spans="2:4" x14ac:dyDescent="0.25">
      <c r="B33" s="32" t="s">
        <v>58</v>
      </c>
      <c r="C33" s="33">
        <v>0.9</v>
      </c>
      <c r="D33" s="34" t="s">
        <v>59</v>
      </c>
    </row>
    <row r="34" spans="2:4" x14ac:dyDescent="0.25">
      <c r="D34" s="34" t="s">
        <v>60</v>
      </c>
    </row>
    <row r="35" spans="2:4" x14ac:dyDescent="0.25">
      <c r="D35" s="34" t="s">
        <v>61</v>
      </c>
    </row>
  </sheetData>
  <mergeCells count="25">
    <mergeCell ref="B24:C24"/>
    <mergeCell ref="B25:C25"/>
    <mergeCell ref="B26:C26"/>
    <mergeCell ref="B27:C27"/>
    <mergeCell ref="B28:C28"/>
    <mergeCell ref="B23:I23"/>
    <mergeCell ref="L15:P15"/>
    <mergeCell ref="L16:N18"/>
    <mergeCell ref="O16:P18"/>
    <mergeCell ref="B17:C17"/>
    <mergeCell ref="D17:E17"/>
    <mergeCell ref="G17:H17"/>
    <mergeCell ref="B18:C18"/>
    <mergeCell ref="B15:C15"/>
    <mergeCell ref="B16:F16"/>
    <mergeCell ref="B19:C19"/>
    <mergeCell ref="L19:P20"/>
    <mergeCell ref="B20:C20"/>
    <mergeCell ref="B21:C21"/>
    <mergeCell ref="B22:C22"/>
    <mergeCell ref="B2:I10"/>
    <mergeCell ref="B11:C11"/>
    <mergeCell ref="B12:C12"/>
    <mergeCell ref="B13:I13"/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powder usage</vt:lpstr>
      <vt:lpstr>Spray Booth - EMS Calcs</vt:lpstr>
      <vt:lpstr>'powder usage'!Print_Area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Roseana Navarro-Brasington</dc:creator>
  <cp:lastModifiedBy>Barbara Lods</cp:lastModifiedBy>
  <dcterms:created xsi:type="dcterms:W3CDTF">2021-03-09T22:16:26Z</dcterms:created>
  <dcterms:modified xsi:type="dcterms:W3CDTF">2023-02-06T21:38:23Z</dcterms:modified>
</cp:coreProperties>
</file>