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7245" windowHeight="9090" activeTab="0"/>
  </bookViews>
  <sheets>
    <sheet name="Input&amp;Output" sheetId="1" r:id="rId1"/>
    <sheet name="HRA" sheetId="2" r:id="rId2"/>
    <sheet name="ISOP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<sst xmlns="http://schemas.openxmlformats.org/spreadsheetml/2006/main" count="351" uniqueCount="158">
  <si>
    <t>Height</t>
  </si>
  <si>
    <t>feet</t>
  </si>
  <si>
    <t>Volume</t>
  </si>
  <si>
    <t>Resident</t>
  </si>
  <si>
    <t>CAPCOA Method for Dry Cleaners</t>
  </si>
  <si>
    <t>Natural (small)</t>
  </si>
  <si>
    <t>Natural (large)</t>
  </si>
  <si>
    <t>Window Fan</t>
  </si>
  <si>
    <t>General Ventilation (60%)</t>
  </si>
  <si>
    <t>General Ventilation (80%)</t>
  </si>
  <si>
    <t>Local Ventilation</t>
  </si>
  <si>
    <t>Partial Vapor Room</t>
  </si>
  <si>
    <t>Vapor Barrier Room</t>
  </si>
  <si>
    <t>Risk per 100 gals of perchloroethylene emissions</t>
  </si>
  <si>
    <t>Distance to recptor (meters)</t>
  </si>
  <si>
    <t>General Ventilation (60%) is less  than or equal to 12 exchanges per hour, or 5 or more minutes per exchange.</t>
  </si>
  <si>
    <t>General Ventilation (80%) is more than 12 exchanges per hour, or less than 5 minutes per exchange.</t>
  </si>
  <si>
    <t>Distance to receptors</t>
  </si>
  <si>
    <t>Business</t>
  </si>
  <si>
    <t>Other</t>
  </si>
  <si>
    <t>Type of ventilation</t>
  </si>
  <si>
    <t>Width</t>
  </si>
  <si>
    <t>Length</t>
  </si>
  <si>
    <t>cubic feet</t>
  </si>
  <si>
    <t>Air exchange rate</t>
  </si>
  <si>
    <t>minutes</t>
  </si>
  <si>
    <t>time per hour</t>
  </si>
  <si>
    <t>Daily</t>
  </si>
  <si>
    <t>hours/day</t>
  </si>
  <si>
    <t>Weekly</t>
  </si>
  <si>
    <t>days/week</t>
  </si>
  <si>
    <t>Yearly</t>
  </si>
  <si>
    <t>Ventilation</t>
  </si>
  <si>
    <t>Type</t>
  </si>
  <si>
    <t>Code</t>
  </si>
  <si>
    <t>DRY CLEANERS - EMISSION &amp; HRA</t>
  </si>
  <si>
    <t>Fan airflow rate</t>
  </si>
  <si>
    <t>acfm</t>
  </si>
  <si>
    <t>Code Number</t>
  </si>
  <si>
    <t>DISPERSION DATA</t>
  </si>
  <si>
    <t>Feet</t>
  </si>
  <si>
    <t>Meter</t>
  </si>
  <si>
    <t>School</t>
  </si>
  <si>
    <t>Senitive Receptor</t>
  </si>
  <si>
    <t>Type of solvent used</t>
  </si>
  <si>
    <t>Perc</t>
  </si>
  <si>
    <t>Petroluem</t>
  </si>
  <si>
    <t>Valclenen</t>
  </si>
  <si>
    <t>Carbon Dioxide</t>
  </si>
  <si>
    <t>Yes</t>
  </si>
  <si>
    <t>No</t>
  </si>
  <si>
    <t>Beginning Inventory</t>
  </si>
  <si>
    <t>gallons</t>
  </si>
  <si>
    <t>Closing Inventory</t>
  </si>
  <si>
    <t>Name</t>
  </si>
  <si>
    <t>Location Address</t>
  </si>
  <si>
    <t>City</t>
  </si>
  <si>
    <t>Telephone Number</t>
  </si>
  <si>
    <t>Company No.</t>
  </si>
  <si>
    <t>Facility No.</t>
  </si>
  <si>
    <t>Permit No.</t>
  </si>
  <si>
    <t>SIC</t>
  </si>
  <si>
    <t>HEALTH RISK ASSESSMENT</t>
  </si>
  <si>
    <t>General Ventilation (60%) *</t>
  </si>
  <si>
    <t>General Ventilation (80%) *</t>
  </si>
  <si>
    <t xml:space="preserve">* </t>
  </si>
  <si>
    <t>Column code</t>
  </si>
  <si>
    <t>Meters</t>
  </si>
  <si>
    <t>code</t>
  </si>
  <si>
    <t>in a million</t>
  </si>
  <si>
    <t>Distance</t>
  </si>
  <si>
    <t>Adjustment</t>
  </si>
  <si>
    <t>Factor</t>
  </si>
  <si>
    <t>iso-fac</t>
  </si>
  <si>
    <t>New Facility</t>
  </si>
  <si>
    <t>Replacement of existing machine</t>
  </si>
  <si>
    <t>Modification of ventilation system</t>
  </si>
  <si>
    <t>Emission Report</t>
  </si>
  <si>
    <t>Additional machine at existing machine</t>
  </si>
  <si>
    <t>Increase in maximum solvent allowance</t>
  </si>
  <si>
    <t>Relocation of existing machine to new facility</t>
  </si>
  <si>
    <t>New control device</t>
  </si>
  <si>
    <t>TYPE OF APPLICATION</t>
  </si>
  <si>
    <t>Type of Application</t>
  </si>
  <si>
    <t>Check one</t>
  </si>
  <si>
    <t>Isopleth factors for 'xx' a million</t>
  </si>
  <si>
    <t>Type of Receptor</t>
  </si>
  <si>
    <t>HRA</t>
  </si>
  <si>
    <t>Prepared by</t>
  </si>
  <si>
    <t>Date</t>
  </si>
  <si>
    <t>Color Codes</t>
  </si>
  <si>
    <t>Mandatory</t>
  </si>
  <si>
    <t>Optional</t>
  </si>
  <si>
    <t>Results</t>
  </si>
  <si>
    <t>Type of Ventilation code number</t>
  </si>
  <si>
    <t>max</t>
  </si>
  <si>
    <t>Application No.</t>
  </si>
  <si>
    <t>weeks/year</t>
  </si>
  <si>
    <t>hours/year</t>
  </si>
  <si>
    <t>OPERATING SCHEDULE</t>
  </si>
  <si>
    <t>CLEANING SOLVENT USED</t>
  </si>
  <si>
    <t>Seven</t>
  </si>
  <si>
    <t>Eight</t>
  </si>
  <si>
    <t>7b</t>
  </si>
  <si>
    <t>7c</t>
  </si>
  <si>
    <t>8b</t>
  </si>
  <si>
    <t>Review</t>
  </si>
  <si>
    <t>Isopleth (meter) for 'xx' in a million</t>
  </si>
  <si>
    <t>FACILITY INFORMATION</t>
  </si>
  <si>
    <t>PERC EMISSIONS</t>
  </si>
  <si>
    <t>Natural Ventilation (small) is a shop with a building height less than 16.4 feet (5 meter).</t>
  </si>
  <si>
    <t xml:space="preserve"># </t>
  </si>
  <si>
    <t>Natural Ventilation (small) #</t>
  </si>
  <si>
    <t>Natural Ventilation (large) #</t>
  </si>
  <si>
    <t>7216</t>
  </si>
  <si>
    <t>TYPE OF VENTILATION</t>
  </si>
  <si>
    <t>Partial Vapor Barrier Room</t>
  </si>
  <si>
    <t>(see codes to right)</t>
  </si>
  <si>
    <t>REMARKS and COMMENTS</t>
  </si>
  <si>
    <t>meters</t>
  </si>
  <si>
    <t>Area</t>
  </si>
  <si>
    <t>square feet</t>
  </si>
  <si>
    <t>sq. meters</t>
  </si>
  <si>
    <t>cu. meters</t>
  </si>
  <si>
    <t>acm/min</t>
  </si>
  <si>
    <t>Less Than 20</t>
  </si>
  <si>
    <t>Greater than 500</t>
  </si>
  <si>
    <t>gallons/year</t>
  </si>
  <si>
    <t>pounds/year</t>
  </si>
  <si>
    <t>tons/year</t>
  </si>
  <si>
    <t>Actual Hours per Year</t>
  </si>
  <si>
    <t>Shop</t>
  </si>
  <si>
    <t>Dry Clean Machine</t>
  </si>
  <si>
    <t>Emission Calculations</t>
  </si>
  <si>
    <t>Shop Dimensions</t>
  </si>
  <si>
    <t>Solvent Added to Machine</t>
  </si>
  <si>
    <t>Milage</t>
  </si>
  <si>
    <t>Pounds of Materal cleaned</t>
  </si>
  <si>
    <t>pounds/gallon</t>
  </si>
  <si>
    <t>SCC</t>
  </si>
  <si>
    <t>Sensitive Receptor</t>
  </si>
  <si>
    <t>DF-2000</t>
  </si>
  <si>
    <t>Oasis Cleaners</t>
  </si>
  <si>
    <t>57109 29 Palms Highway</t>
  </si>
  <si>
    <t>XXXX</t>
  </si>
  <si>
    <t>Yucca Valley</t>
  </si>
  <si>
    <t>760 365-7741</t>
  </si>
  <si>
    <t>00011361</t>
  </si>
  <si>
    <t>916</t>
  </si>
  <si>
    <t>1683</t>
  </si>
  <si>
    <t>B010---</t>
  </si>
  <si>
    <t>N/A</t>
  </si>
  <si>
    <t>HRA Calculation are not applicable for a DF-2000 dry cleaning machine.</t>
  </si>
  <si>
    <t>DF-2000 EMISSIONS</t>
  </si>
  <si>
    <t>R T Wales</t>
  </si>
  <si>
    <t>Sp Gravity</t>
  </si>
  <si>
    <t>Density</t>
  </si>
  <si>
    <t>lbs/gal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</si>
</sst>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mmmm\ d\,\ yyyy"/>
  </numFmts>
  <fonts count="8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ck"/>
      <diagonal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1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11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65" fontId="0" fillId="5" borderId="2" xfId="0" applyNumberFormat="1" applyFill="1" applyBorder="1" applyAlignment="1">
      <alignment vertical="center"/>
    </xf>
    <xf numFmtId="166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5" borderId="14" xfId="0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3" fontId="0" fillId="5" borderId="2" xfId="0" applyNumberFormat="1" applyFill="1" applyBorder="1" applyAlignment="1" applyProtection="1">
      <alignment horizontal="right" vertical="center"/>
      <protection/>
    </xf>
    <xf numFmtId="0" fontId="0" fillId="0" borderId="2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0" fillId="5" borderId="14" xfId="0" applyNumberForma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165" fontId="0" fillId="5" borderId="2" xfId="0" applyNumberForma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4" fontId="0" fillId="4" borderId="13" xfId="0" applyNumberFormat="1" applyFill="1" applyBorder="1" applyAlignment="1">
      <alignment vertical="center"/>
    </xf>
    <xf numFmtId="0" fontId="0" fillId="4" borderId="2" xfId="0" applyFill="1" applyBorder="1" applyAlignment="1" applyProtection="1">
      <alignment horizontal="center" vertical="center"/>
      <protection hidden="1"/>
    </xf>
    <xf numFmtId="164" fontId="0" fillId="4" borderId="8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3" fontId="0" fillId="3" borderId="14" xfId="0" applyNumberFormat="1" applyFill="1" applyBorder="1" applyAlignment="1" applyProtection="1">
      <alignment horizontal="right" vertical="center"/>
      <protection locked="0"/>
    </xf>
    <xf numFmtId="4" fontId="0" fillId="4" borderId="14" xfId="0" applyNumberFormat="1" applyFill="1" applyBorder="1" applyAlignment="1">
      <alignment vertical="center"/>
    </xf>
    <xf numFmtId="0" fontId="0" fillId="4" borderId="14" xfId="0" applyFill="1" applyBorder="1" applyAlignment="1" applyProtection="1">
      <alignment horizontal="center" vertical="center"/>
      <protection hidden="1"/>
    </xf>
    <xf numFmtId="164" fontId="0" fillId="4" borderId="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164" fontId="0" fillId="5" borderId="2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2" fontId="0" fillId="4" borderId="14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39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41" xfId="0" applyFill="1" applyBorder="1" applyAlignment="1" applyProtection="1">
      <alignment vertical="top" wrapText="1"/>
      <protection locked="0"/>
    </xf>
    <xf numFmtId="0" fontId="0" fillId="3" borderId="42" xfId="0" applyFill="1" applyBorder="1" applyAlignment="1" applyProtection="1">
      <alignment vertical="top" wrapText="1"/>
      <protection locked="0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 applyProtection="1">
      <alignment horizontal="left" vertical="center"/>
      <protection locked="0"/>
    </xf>
    <xf numFmtId="167" fontId="2" fillId="3" borderId="43" xfId="0" applyNumberFormat="1" applyFont="1" applyFill="1" applyBorder="1" applyAlignment="1" applyProtection="1">
      <alignment horizontal="left" vertical="center"/>
      <protection locked="0"/>
    </xf>
    <xf numFmtId="167" fontId="2" fillId="3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5" borderId="13" xfId="0" applyNumberFormat="1" applyFill="1" applyBorder="1" applyAlignment="1" applyProtection="1">
      <alignment horizontal="center" vertical="center"/>
      <protection/>
    </xf>
    <xf numFmtId="3" fontId="0" fillId="5" borderId="34" xfId="0" applyNumberForma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49" fontId="0" fillId="3" borderId="8" xfId="0" applyNumberFormat="1" applyFill="1" applyBorder="1" applyAlignment="1" applyProtection="1" quotePrefix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Graphs!$A$3:$Q$3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88854"/>
        <c:crosses val="autoZero"/>
        <c:auto val="1"/>
        <c:lblOffset val="100"/>
        <c:noMultiLvlLbl val="0"/>
      </c:catAx>
      <c:valAx>
        <c:axId val="65088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4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Graphs!$A$26:$Q$26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8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7</xdr:row>
      <xdr:rowOff>114300</xdr:rowOff>
    </xdr:from>
    <xdr:to>
      <xdr:col>8</xdr:col>
      <xdr:colOff>533400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1800225" y="1266825"/>
        <a:ext cx="36099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8</xdr:col>
      <xdr:colOff>561975</xdr:colOff>
      <xdr:row>42</xdr:row>
      <xdr:rowOff>76200</xdr:rowOff>
    </xdr:to>
    <xdr:graphicFrame>
      <xdr:nvGraphicFramePr>
        <xdr:cNvPr id="2" name="Chart 7"/>
        <xdr:cNvGraphicFramePr/>
      </xdr:nvGraphicFramePr>
      <xdr:xfrm>
        <a:off x="1828800" y="4724400"/>
        <a:ext cx="36099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0.7109375" style="47" customWidth="1"/>
    <col min="2" max="3" width="12.7109375" style="47" customWidth="1"/>
    <col min="4" max="4" width="12.00390625" style="47" customWidth="1"/>
    <col min="5" max="5" width="12.140625" style="47" bestFit="1" customWidth="1"/>
    <col min="6" max="6" width="2.7109375" style="47" customWidth="1"/>
    <col min="7" max="7" width="24.28125" style="47" bestFit="1" customWidth="1"/>
    <col min="8" max="8" width="10.28125" style="47" customWidth="1"/>
    <col min="9" max="9" width="12.28125" style="47" customWidth="1"/>
    <col min="10" max="10" width="10.8515625" style="47" customWidth="1"/>
    <col min="11" max="11" width="9.57421875" style="47" bestFit="1" customWidth="1"/>
    <col min="12" max="20" width="9.140625" style="47" customWidth="1"/>
    <col min="21" max="21" width="9.140625" style="48" customWidth="1"/>
    <col min="22" max="16384" width="9.140625" style="47" customWidth="1"/>
  </cols>
  <sheetData>
    <row r="1" spans="1:21" ht="30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3.5" thickBot="1"/>
    <row r="3" spans="1:21" s="50" customFormat="1" ht="24" thickTop="1">
      <c r="A3" s="170" t="s">
        <v>108</v>
      </c>
      <c r="B3" s="143"/>
      <c r="C3" s="143"/>
      <c r="D3" s="143"/>
      <c r="E3" s="143"/>
      <c r="F3" s="49"/>
      <c r="G3" s="170" t="s">
        <v>82</v>
      </c>
      <c r="H3" s="143"/>
      <c r="I3" s="143"/>
      <c r="J3" s="177"/>
      <c r="U3" s="51"/>
    </row>
    <row r="4" spans="1:10" ht="12.75">
      <c r="A4" s="36" t="s">
        <v>54</v>
      </c>
      <c r="B4" s="167" t="s">
        <v>142</v>
      </c>
      <c r="C4" s="168"/>
      <c r="D4" s="168"/>
      <c r="E4" s="169"/>
      <c r="F4" s="52"/>
      <c r="G4" s="178" t="s">
        <v>83</v>
      </c>
      <c r="H4" s="179"/>
      <c r="I4" s="180"/>
      <c r="J4" s="38" t="s">
        <v>84</v>
      </c>
    </row>
    <row r="5" spans="1:10" ht="12.75">
      <c r="A5" s="36" t="s">
        <v>55</v>
      </c>
      <c r="B5" s="167" t="s">
        <v>143</v>
      </c>
      <c r="C5" s="168"/>
      <c r="D5" s="168"/>
      <c r="E5" s="169"/>
      <c r="F5" s="52"/>
      <c r="G5" s="181" t="s">
        <v>77</v>
      </c>
      <c r="H5" s="182"/>
      <c r="I5" s="183"/>
      <c r="J5" s="54"/>
    </row>
    <row r="6" spans="1:10" ht="12.75">
      <c r="A6" s="36" t="s">
        <v>56</v>
      </c>
      <c r="B6" s="167" t="s">
        <v>145</v>
      </c>
      <c r="C6" s="168"/>
      <c r="D6" s="168"/>
      <c r="E6" s="169"/>
      <c r="F6" s="52"/>
      <c r="G6" s="181" t="s">
        <v>74</v>
      </c>
      <c r="H6" s="182"/>
      <c r="I6" s="183"/>
      <c r="J6" s="54"/>
    </row>
    <row r="7" spans="1:10" ht="13.5" thickBot="1">
      <c r="A7" s="36" t="s">
        <v>57</v>
      </c>
      <c r="B7" s="167" t="s">
        <v>146</v>
      </c>
      <c r="C7" s="168"/>
      <c r="D7" s="168"/>
      <c r="E7" s="169"/>
      <c r="F7" s="52"/>
      <c r="G7" s="181" t="s">
        <v>75</v>
      </c>
      <c r="H7" s="182"/>
      <c r="I7" s="183"/>
      <c r="J7" s="54" t="s">
        <v>144</v>
      </c>
    </row>
    <row r="8" spans="1:10" ht="14.25" thickBot="1" thickTop="1">
      <c r="A8" s="36"/>
      <c r="B8" s="55"/>
      <c r="C8" s="56"/>
      <c r="D8" s="57"/>
      <c r="E8" s="57"/>
      <c r="F8" s="58"/>
      <c r="G8" s="181" t="s">
        <v>79</v>
      </c>
      <c r="H8" s="182"/>
      <c r="I8" s="183"/>
      <c r="J8" s="54"/>
    </row>
    <row r="9" spans="1:10" ht="12.75">
      <c r="A9" s="36" t="s">
        <v>96</v>
      </c>
      <c r="B9" s="214" t="s">
        <v>147</v>
      </c>
      <c r="C9" s="58"/>
      <c r="D9" s="60" t="s">
        <v>90</v>
      </c>
      <c r="E9" s="58"/>
      <c r="F9" s="58"/>
      <c r="G9" s="181" t="s">
        <v>76</v>
      </c>
      <c r="H9" s="182"/>
      <c r="I9" s="183"/>
      <c r="J9" s="54"/>
    </row>
    <row r="10" spans="1:10" ht="12.75">
      <c r="A10" s="36" t="s">
        <v>58</v>
      </c>
      <c r="B10" s="59" t="s">
        <v>148</v>
      </c>
      <c r="C10" s="58"/>
      <c r="D10" s="61" t="s">
        <v>91</v>
      </c>
      <c r="E10" s="58"/>
      <c r="F10" s="58"/>
      <c r="G10" s="181" t="s">
        <v>80</v>
      </c>
      <c r="H10" s="182"/>
      <c r="I10" s="183"/>
      <c r="J10" s="54"/>
    </row>
    <row r="11" spans="1:10" ht="12.75">
      <c r="A11" s="36" t="s">
        <v>59</v>
      </c>
      <c r="B11" s="59" t="s">
        <v>149</v>
      </c>
      <c r="C11" s="58"/>
      <c r="D11" s="62" t="s">
        <v>92</v>
      </c>
      <c r="E11" s="58"/>
      <c r="F11" s="58"/>
      <c r="G11" s="181" t="s">
        <v>78</v>
      </c>
      <c r="H11" s="182"/>
      <c r="I11" s="183"/>
      <c r="J11" s="54"/>
    </row>
    <row r="12" spans="1:10" ht="13.5" thickBot="1">
      <c r="A12" s="36" t="s">
        <v>60</v>
      </c>
      <c r="B12" s="59" t="s">
        <v>150</v>
      </c>
      <c r="C12" s="58"/>
      <c r="D12" s="63" t="s">
        <v>93</v>
      </c>
      <c r="E12" s="58"/>
      <c r="F12" s="58"/>
      <c r="G12" s="184" t="s">
        <v>81</v>
      </c>
      <c r="H12" s="185"/>
      <c r="I12" s="186"/>
      <c r="J12" s="64"/>
    </row>
    <row r="13" spans="1:2" ht="13.5" thickBot="1">
      <c r="A13" s="65" t="s">
        <v>61</v>
      </c>
      <c r="B13" s="66" t="s">
        <v>114</v>
      </c>
    </row>
    <row r="14" ht="14.25" thickBot="1" thickTop="1"/>
    <row r="15" spans="1:10" ht="24" thickTop="1">
      <c r="A15" s="170" t="s">
        <v>39</v>
      </c>
      <c r="B15" s="143"/>
      <c r="C15" s="143"/>
      <c r="D15" s="143"/>
      <c r="E15" s="177"/>
      <c r="F15" s="67"/>
      <c r="G15" s="149" t="s">
        <v>99</v>
      </c>
      <c r="H15" s="150"/>
      <c r="I15" s="150"/>
      <c r="J15" s="151"/>
    </row>
    <row r="16" spans="1:21" s="75" customFormat="1" ht="25.5">
      <c r="A16" s="135" t="s">
        <v>134</v>
      </c>
      <c r="B16" s="68"/>
      <c r="C16" s="69"/>
      <c r="D16" s="70"/>
      <c r="E16" s="71"/>
      <c r="F16" s="72"/>
      <c r="G16" s="73"/>
      <c r="H16" s="43" t="s">
        <v>132</v>
      </c>
      <c r="I16" s="43" t="s">
        <v>131</v>
      </c>
      <c r="J16" s="74"/>
      <c r="U16" s="76"/>
    </row>
    <row r="17" spans="1:10" ht="12.75">
      <c r="A17" s="36" t="s">
        <v>36</v>
      </c>
      <c r="B17" s="77"/>
      <c r="C17" s="78" t="s">
        <v>37</v>
      </c>
      <c r="D17" s="79">
        <f>B17*0.3048^3</f>
        <v>0</v>
      </c>
      <c r="E17" s="38" t="s">
        <v>124</v>
      </c>
      <c r="F17" s="58"/>
      <c r="G17" s="36" t="s">
        <v>27</v>
      </c>
      <c r="H17" s="80">
        <v>6</v>
      </c>
      <c r="I17" s="80">
        <v>11.5</v>
      </c>
      <c r="J17" s="38" t="s">
        <v>28</v>
      </c>
    </row>
    <row r="18" spans="1:10" ht="12.75">
      <c r="A18" s="36" t="s">
        <v>0</v>
      </c>
      <c r="B18" s="40">
        <v>16</v>
      </c>
      <c r="C18" s="78" t="s">
        <v>1</v>
      </c>
      <c r="D18" s="79">
        <f>B18*0.3048</f>
        <v>4.8768</v>
      </c>
      <c r="E18" s="38" t="s">
        <v>119</v>
      </c>
      <c r="F18" s="58"/>
      <c r="G18" s="36" t="s">
        <v>29</v>
      </c>
      <c r="H18" s="81">
        <v>5</v>
      </c>
      <c r="I18" s="81">
        <v>6</v>
      </c>
      <c r="J18" s="38" t="s">
        <v>30</v>
      </c>
    </row>
    <row r="19" spans="1:10" ht="12.75">
      <c r="A19" s="36" t="s">
        <v>21</v>
      </c>
      <c r="B19" s="82">
        <v>25</v>
      </c>
      <c r="C19" s="78" t="s">
        <v>1</v>
      </c>
      <c r="D19" s="79">
        <f>B19*0.3048</f>
        <v>7.62</v>
      </c>
      <c r="E19" s="38" t="s">
        <v>119</v>
      </c>
      <c r="F19" s="58"/>
      <c r="G19" s="36" t="s">
        <v>31</v>
      </c>
      <c r="H19" s="40">
        <v>52</v>
      </c>
      <c r="I19" s="40">
        <v>52</v>
      </c>
      <c r="J19" s="38" t="s">
        <v>97</v>
      </c>
    </row>
    <row r="20" spans="1:10" ht="13.5" thickBot="1">
      <c r="A20" s="36" t="s">
        <v>22</v>
      </c>
      <c r="B20" s="82">
        <v>60</v>
      </c>
      <c r="C20" s="78" t="s">
        <v>1</v>
      </c>
      <c r="D20" s="79">
        <f>B20*0.3048</f>
        <v>18.288</v>
      </c>
      <c r="E20" s="38" t="s">
        <v>119</v>
      </c>
      <c r="F20" s="58"/>
      <c r="G20" s="65" t="s">
        <v>130</v>
      </c>
      <c r="H20" s="83">
        <f>H17*H18*H19</f>
        <v>1560</v>
      </c>
      <c r="I20" s="83">
        <f>I17*I18*I19</f>
        <v>3588</v>
      </c>
      <c r="J20" s="84" t="s">
        <v>98</v>
      </c>
    </row>
    <row r="21" spans="1:6" ht="14.25" thickBot="1" thickTop="1">
      <c r="A21" s="85" t="s">
        <v>120</v>
      </c>
      <c r="B21" s="86">
        <f>B19*B20</f>
        <v>1500</v>
      </c>
      <c r="C21" s="87" t="s">
        <v>121</v>
      </c>
      <c r="D21" s="86">
        <f>D19*D20</f>
        <v>139.35456</v>
      </c>
      <c r="E21" s="88" t="s">
        <v>122</v>
      </c>
      <c r="F21" s="58"/>
    </row>
    <row r="22" spans="1:10" ht="12.75" customHeight="1" thickBot="1" thickTop="1">
      <c r="A22" s="36" t="s">
        <v>2</v>
      </c>
      <c r="B22" s="86">
        <f>B18*B19*B20</f>
        <v>24000</v>
      </c>
      <c r="C22" s="78" t="s">
        <v>23</v>
      </c>
      <c r="D22" s="89">
        <f>D18*D19*D20</f>
        <v>679.6043182080001</v>
      </c>
      <c r="E22" s="90" t="s">
        <v>123</v>
      </c>
      <c r="F22" s="58"/>
      <c r="G22" s="171" t="s">
        <v>115</v>
      </c>
      <c r="H22" s="172"/>
      <c r="I22" s="172"/>
      <c r="J22" s="173"/>
    </row>
    <row r="23" spans="1:10" ht="12.75" customHeight="1" thickTop="1">
      <c r="A23" s="36" t="s">
        <v>24</v>
      </c>
      <c r="B23" s="86" t="str">
        <f>IF(ISERR(B22/B17),"No Fan Data",B22/B17)</f>
        <v>No Fan Data</v>
      </c>
      <c r="C23" s="38" t="s">
        <v>25</v>
      </c>
      <c r="D23" s="58"/>
      <c r="E23" s="58"/>
      <c r="F23" s="58"/>
      <c r="G23" s="174"/>
      <c r="H23" s="175"/>
      <c r="I23" s="175"/>
      <c r="J23" s="176"/>
    </row>
    <row r="24" spans="1:10" ht="12.75">
      <c r="A24" s="36"/>
      <c r="B24" s="91" t="str">
        <f>IF(ISERR(60/B23),"No Fan Data",60/B23)</f>
        <v>No Fan Data</v>
      </c>
      <c r="C24" s="38" t="s">
        <v>26</v>
      </c>
      <c r="D24" s="58"/>
      <c r="E24" s="58"/>
      <c r="F24" s="58"/>
      <c r="G24" s="44" t="s">
        <v>34</v>
      </c>
      <c r="H24" s="187" t="s">
        <v>33</v>
      </c>
      <c r="I24" s="179"/>
      <c r="J24" s="188"/>
    </row>
    <row r="25" spans="1:10" ht="12.75">
      <c r="A25" s="36"/>
      <c r="B25" s="92"/>
      <c r="C25" s="38"/>
      <c r="D25" s="58"/>
      <c r="E25" s="58"/>
      <c r="F25" s="58"/>
      <c r="G25" s="44">
        <v>1</v>
      </c>
      <c r="H25" s="144" t="s">
        <v>112</v>
      </c>
      <c r="I25" s="145"/>
      <c r="J25" s="146"/>
    </row>
    <row r="26" spans="1:10" ht="12.75">
      <c r="A26" s="53" t="s">
        <v>20</v>
      </c>
      <c r="B26" s="198" t="s">
        <v>117</v>
      </c>
      <c r="C26" s="199"/>
      <c r="D26" s="58"/>
      <c r="E26" s="58"/>
      <c r="F26" s="58"/>
      <c r="G26" s="44">
        <v>2</v>
      </c>
      <c r="H26" s="144" t="s">
        <v>113</v>
      </c>
      <c r="I26" s="145"/>
      <c r="J26" s="146"/>
    </row>
    <row r="27" spans="1:10" ht="12.75">
      <c r="A27" s="36" t="s">
        <v>38</v>
      </c>
      <c r="B27" s="93">
        <v>5</v>
      </c>
      <c r="C27" s="94"/>
      <c r="D27" s="95"/>
      <c r="F27" s="58"/>
      <c r="G27" s="44">
        <v>3</v>
      </c>
      <c r="H27" s="144" t="s">
        <v>7</v>
      </c>
      <c r="I27" s="145"/>
      <c r="J27" s="146"/>
    </row>
    <row r="28" spans="1:10" ht="12.75">
      <c r="A28" s="36" t="s">
        <v>20</v>
      </c>
      <c r="B28" s="200" t="str">
        <f>VLOOKUP($B$27,$G$25:$H$32,2)</f>
        <v>General Ventilation (80%) *</v>
      </c>
      <c r="C28" s="201"/>
      <c r="D28" s="58"/>
      <c r="E28" s="58"/>
      <c r="F28" s="58"/>
      <c r="G28" s="44">
        <v>4</v>
      </c>
      <c r="H28" s="144" t="s">
        <v>63</v>
      </c>
      <c r="I28" s="145"/>
      <c r="J28" s="146"/>
    </row>
    <row r="29" spans="1:10" ht="12.75">
      <c r="A29" s="36"/>
      <c r="B29" s="92"/>
      <c r="C29" s="38"/>
      <c r="D29" s="58"/>
      <c r="E29" s="58"/>
      <c r="F29" s="58"/>
      <c r="G29" s="44">
        <v>5</v>
      </c>
      <c r="H29" s="144" t="s">
        <v>64</v>
      </c>
      <c r="I29" s="145"/>
      <c r="J29" s="146"/>
    </row>
    <row r="30" spans="1:10" ht="13.5" thickBot="1">
      <c r="A30" s="44" t="s">
        <v>17</v>
      </c>
      <c r="B30" s="96"/>
      <c r="C30" s="97"/>
      <c r="D30" s="95"/>
      <c r="E30" s="95"/>
      <c r="F30" s="58"/>
      <c r="G30" s="44">
        <v>6</v>
      </c>
      <c r="H30" s="144" t="s">
        <v>10</v>
      </c>
      <c r="I30" s="145"/>
      <c r="J30" s="146"/>
    </row>
    <row r="31" spans="1:10" ht="13.5" thickTop="1">
      <c r="A31" s="44"/>
      <c r="B31" s="96" t="s">
        <v>40</v>
      </c>
      <c r="C31" s="39" t="s">
        <v>41</v>
      </c>
      <c r="D31" s="98" t="s">
        <v>70</v>
      </c>
      <c r="E31" s="99" t="s">
        <v>71</v>
      </c>
      <c r="F31" s="100"/>
      <c r="G31" s="44">
        <v>7</v>
      </c>
      <c r="H31" s="144" t="s">
        <v>116</v>
      </c>
      <c r="I31" s="145"/>
      <c r="J31" s="146"/>
    </row>
    <row r="32" spans="1:10" ht="13.5" thickBot="1">
      <c r="A32" s="101"/>
      <c r="B32" s="96"/>
      <c r="C32" s="39"/>
      <c r="D32" s="102" t="s">
        <v>34</v>
      </c>
      <c r="E32" s="97" t="s">
        <v>72</v>
      </c>
      <c r="F32" s="100"/>
      <c r="G32" s="103">
        <v>8</v>
      </c>
      <c r="H32" s="189" t="s">
        <v>12</v>
      </c>
      <c r="I32" s="190"/>
      <c r="J32" s="191"/>
    </row>
    <row r="33" spans="1:6" ht="12.75" customHeight="1" thickBot="1" thickTop="1">
      <c r="A33" s="36" t="s">
        <v>18</v>
      </c>
      <c r="B33" s="104">
        <v>12.5</v>
      </c>
      <c r="C33" s="105">
        <f>IF(B33*0.3048&lt;20,20,B33*0.3048)</f>
        <v>20</v>
      </c>
      <c r="D33" s="106">
        <f>VLOOKUP(C33,HRA!$C$19:$D$36,2)</f>
        <v>2</v>
      </c>
      <c r="E33" s="107">
        <f>40/70*8/(IF(H$17&lt;8,8,IF(H$17&gt;24,8,H$17)))*5/(IF(H$18&lt;5,5,IF(H$18&gt;7,5,H$18)))*49/(IF(H$19&lt;50,50,IF(H$19&gt;52,50,H$19)))</f>
        <v>0.5384615384615384</v>
      </c>
      <c r="F33" s="100"/>
    </row>
    <row r="34" spans="1:9" ht="12.75" customHeight="1" thickTop="1">
      <c r="A34" s="36" t="s">
        <v>3</v>
      </c>
      <c r="B34" s="104">
        <v>4030</v>
      </c>
      <c r="C34" s="105">
        <f>IF(B34*0.3048&lt;20,20,B34*0.3048)</f>
        <v>1228.344</v>
      </c>
      <c r="D34" s="106">
        <f>VLOOKUP(C34,HRA!$C$19:$D$36,2)</f>
        <v>18</v>
      </c>
      <c r="E34" s="107">
        <v>1</v>
      </c>
      <c r="F34" s="100"/>
      <c r="G34" s="171" t="s">
        <v>109</v>
      </c>
      <c r="H34" s="172"/>
      <c r="I34" s="173"/>
    </row>
    <row r="35" spans="1:9" ht="13.5" thickBot="1">
      <c r="A35" s="36" t="s">
        <v>42</v>
      </c>
      <c r="B35" s="104">
        <v>12140</v>
      </c>
      <c r="C35" s="105">
        <f>IF(B35*0.3048&lt;20,20,B35*0.3048)</f>
        <v>3700.2720000000004</v>
      </c>
      <c r="D35" s="106">
        <f>VLOOKUP(C35,HRA!$C$19:$D$36,2)</f>
        <v>18</v>
      </c>
      <c r="E35" s="107">
        <f>40/70*8/(IF(H$17&lt;8,8,IF(H$17&gt;24,8,H$17)))*5/(IF(H$18&lt;5,5,IF(H$18&gt;7,5,H$18)))*36/(IF(H$19&lt;50,50,IF(H$19&gt;52,50,H$19)))</f>
        <v>0.3956043956043956</v>
      </c>
      <c r="F35" s="108"/>
      <c r="G35" s="174"/>
      <c r="H35" s="175"/>
      <c r="I35" s="176"/>
    </row>
    <row r="36" spans="1:10" ht="14.25" thickBot="1" thickTop="1">
      <c r="A36" s="65" t="s">
        <v>43</v>
      </c>
      <c r="B36" s="109" t="s">
        <v>151</v>
      </c>
      <c r="C36" s="110" t="e">
        <f>IF(B36*0.3048&lt;20,20,B36*0.3048)</f>
        <v>#VALUE!</v>
      </c>
      <c r="D36" s="111" t="e">
        <f>VLOOKUP(C36,HRA!$C$19:$D$36,2)</f>
        <v>#VALUE!</v>
      </c>
      <c r="E36" s="112">
        <f>40/70*8/(IF(H$17&lt;8,8,IF(H$17&gt;24,8,H$17)))*5/(IF(H$18&lt;5,5,IF(H$18&gt;7,5,H$18)))*49/(IF(H$19&lt;50,50,IF(H$19&gt;52,50,H$19)))</f>
        <v>0.5384615384615384</v>
      </c>
      <c r="F36" s="58"/>
      <c r="G36" s="134" t="s">
        <v>133</v>
      </c>
      <c r="H36" s="114"/>
      <c r="I36" s="78"/>
      <c r="J36" s="215" t="s">
        <v>141</v>
      </c>
    </row>
    <row r="37" spans="1:21" s="50" customFormat="1" ht="12.75" customHeight="1" thickBot="1" thickTop="1">
      <c r="A37" s="113"/>
      <c r="B37" s="113"/>
      <c r="C37" s="113"/>
      <c r="D37" s="67"/>
      <c r="E37" s="67"/>
      <c r="F37" s="67"/>
      <c r="G37" s="36" t="s">
        <v>51</v>
      </c>
      <c r="H37" s="40"/>
      <c r="I37" s="78" t="s">
        <v>52</v>
      </c>
      <c r="J37" s="216" t="s">
        <v>155</v>
      </c>
      <c r="U37" s="51"/>
    </row>
    <row r="38" spans="1:21" s="50" customFormat="1" ht="12.75" customHeight="1" thickTop="1">
      <c r="A38" s="149" t="s">
        <v>100</v>
      </c>
      <c r="B38" s="150"/>
      <c r="C38" s="150"/>
      <c r="D38" s="151"/>
      <c r="E38" s="67"/>
      <c r="F38" s="67"/>
      <c r="G38" s="36" t="s">
        <v>135</v>
      </c>
      <c r="H38" s="37">
        <v>180</v>
      </c>
      <c r="I38" s="78" t="s">
        <v>127</v>
      </c>
      <c r="J38" s="216">
        <v>0.77</v>
      </c>
      <c r="U38" s="51"/>
    </row>
    <row r="39" spans="1:10" ht="12.75" customHeight="1">
      <c r="A39" s="202"/>
      <c r="B39" s="203"/>
      <c r="C39" s="203"/>
      <c r="D39" s="204"/>
      <c r="E39" s="95"/>
      <c r="F39" s="58"/>
      <c r="G39" s="36" t="s">
        <v>53</v>
      </c>
      <c r="H39" s="40"/>
      <c r="I39" s="78" t="s">
        <v>52</v>
      </c>
      <c r="J39" s="216" t="s">
        <v>156</v>
      </c>
    </row>
    <row r="40" spans="1:10" ht="12.75" customHeight="1">
      <c r="A40" s="44" t="s">
        <v>44</v>
      </c>
      <c r="B40" s="102" t="s">
        <v>49</v>
      </c>
      <c r="C40" s="102" t="s">
        <v>50</v>
      </c>
      <c r="D40" s="74" t="s">
        <v>139</v>
      </c>
      <c r="E40" s="58"/>
      <c r="F40" s="58"/>
      <c r="G40" s="45" t="s">
        <v>153</v>
      </c>
      <c r="H40" s="41">
        <f>(H37+H38-H39)*0.55</f>
        <v>99.00000000000001</v>
      </c>
      <c r="I40" s="78" t="s">
        <v>127</v>
      </c>
      <c r="J40" s="216">
        <f>8.345*J38</f>
        <v>6.425650000000001</v>
      </c>
    </row>
    <row r="41" spans="1:10" ht="13.5" thickBot="1">
      <c r="A41" s="36" t="s">
        <v>45</v>
      </c>
      <c r="B41" s="115"/>
      <c r="C41" s="115"/>
      <c r="D41" s="141">
        <v>40100103</v>
      </c>
      <c r="E41" s="58"/>
      <c r="F41" s="58"/>
      <c r="G41" s="36"/>
      <c r="H41" s="124">
        <f>H40*J40</f>
        <v>636.1393500000001</v>
      </c>
      <c r="I41" s="78" t="s">
        <v>128</v>
      </c>
      <c r="J41" s="217" t="s">
        <v>157</v>
      </c>
    </row>
    <row r="42" spans="1:10" ht="14.25" thickBot="1" thickTop="1">
      <c r="A42" s="36" t="s">
        <v>46</v>
      </c>
      <c r="B42" s="115"/>
      <c r="C42" s="115"/>
      <c r="D42" s="141">
        <v>40100198</v>
      </c>
      <c r="E42" s="58"/>
      <c r="F42" s="58"/>
      <c r="G42" s="116"/>
      <c r="H42" s="128">
        <f>H41/2000</f>
        <v>0.31806967500000005</v>
      </c>
      <c r="I42" s="84" t="s">
        <v>129</v>
      </c>
      <c r="J42" s="58"/>
    </row>
    <row r="43" spans="1:10" ht="12.75" customHeight="1" thickBot="1" thickTop="1">
      <c r="A43" s="36" t="s">
        <v>47</v>
      </c>
      <c r="B43" s="115"/>
      <c r="C43" s="115"/>
      <c r="D43" s="141">
        <v>40100198</v>
      </c>
      <c r="E43" s="58"/>
      <c r="F43" s="58"/>
      <c r="J43" s="58"/>
    </row>
    <row r="44" spans="1:10" ht="24" customHeight="1" thickTop="1">
      <c r="A44" s="36" t="s">
        <v>48</v>
      </c>
      <c r="B44" s="115"/>
      <c r="C44" s="115"/>
      <c r="D44" s="141">
        <v>40100198</v>
      </c>
      <c r="E44" s="58"/>
      <c r="F44" s="58"/>
      <c r="G44" s="192" t="s">
        <v>136</v>
      </c>
      <c r="H44" s="193"/>
      <c r="I44" s="194"/>
      <c r="J44" s="58"/>
    </row>
    <row r="45" spans="1:21" s="120" customFormat="1" ht="14.25" customHeight="1" thickBot="1">
      <c r="A45" s="65" t="s">
        <v>19</v>
      </c>
      <c r="B45" s="118" t="s">
        <v>141</v>
      </c>
      <c r="C45" s="118"/>
      <c r="D45" s="142">
        <v>40100198</v>
      </c>
      <c r="E45" s="119"/>
      <c r="F45" s="119"/>
      <c r="G45" s="195"/>
      <c r="H45" s="196"/>
      <c r="I45" s="197"/>
      <c r="J45" s="119"/>
      <c r="U45" s="121"/>
    </row>
    <row r="46" spans="1:21" s="120" customFormat="1" ht="13.5" customHeight="1" thickTop="1">
      <c r="A46" s="137"/>
      <c r="B46" s="140"/>
      <c r="C46" s="140"/>
      <c r="D46" s="119"/>
      <c r="E46" s="119"/>
      <c r="F46" s="119"/>
      <c r="G46" s="138" t="s">
        <v>137</v>
      </c>
      <c r="H46" s="40">
        <v>24350</v>
      </c>
      <c r="I46" s="88" t="s">
        <v>128</v>
      </c>
      <c r="J46" s="119"/>
      <c r="U46" s="121"/>
    </row>
    <row r="47" spans="1:21" s="120" customFormat="1" ht="13.5" thickBot="1">
      <c r="A47" s="137"/>
      <c r="B47" s="140"/>
      <c r="C47" s="140"/>
      <c r="D47" s="119"/>
      <c r="E47" s="119"/>
      <c r="F47" s="119"/>
      <c r="G47" s="139" t="s">
        <v>136</v>
      </c>
      <c r="H47" s="42">
        <f>H46/H38</f>
        <v>135.27777777777777</v>
      </c>
      <c r="I47" s="90" t="s">
        <v>138</v>
      </c>
      <c r="J47" s="119"/>
      <c r="U47" s="121"/>
    </row>
    <row r="48" spans="6:10" ht="14.25" thickBot="1" thickTop="1">
      <c r="F48" s="58"/>
      <c r="J48" s="58"/>
    </row>
    <row r="49" spans="1:21" s="50" customFormat="1" ht="24" thickTop="1">
      <c r="A49" s="149" t="s">
        <v>62</v>
      </c>
      <c r="B49" s="150"/>
      <c r="C49" s="150"/>
      <c r="D49" s="150"/>
      <c r="E49" s="150"/>
      <c r="F49" s="150"/>
      <c r="G49" s="150"/>
      <c r="H49" s="150"/>
      <c r="I49" s="151"/>
      <c r="U49" s="51"/>
    </row>
    <row r="50" spans="1:21" s="75" customFormat="1" ht="12.75">
      <c r="A50" s="122" t="s">
        <v>86</v>
      </c>
      <c r="B50" s="70" t="s">
        <v>87</v>
      </c>
      <c r="C50" s="147" t="s">
        <v>107</v>
      </c>
      <c r="D50" s="147"/>
      <c r="E50" s="147"/>
      <c r="F50" s="123"/>
      <c r="G50" s="147" t="s">
        <v>85</v>
      </c>
      <c r="H50" s="147"/>
      <c r="I50" s="148"/>
      <c r="U50" s="76"/>
    </row>
    <row r="51" spans="1:21" s="75" customFormat="1" ht="12.75">
      <c r="A51" s="122"/>
      <c r="B51" s="70" t="s">
        <v>69</v>
      </c>
      <c r="C51" s="70">
        <v>1</v>
      </c>
      <c r="D51" s="70">
        <v>10</v>
      </c>
      <c r="E51" s="70">
        <v>100</v>
      </c>
      <c r="F51" s="123"/>
      <c r="G51" s="70">
        <v>1</v>
      </c>
      <c r="H51" s="70">
        <v>10</v>
      </c>
      <c r="I51" s="74">
        <v>100</v>
      </c>
      <c r="U51" s="76"/>
    </row>
    <row r="52" spans="1:9" ht="12.75">
      <c r="A52" s="36" t="s">
        <v>18</v>
      </c>
      <c r="B52" s="124">
        <f>$H$40/100*VLOOKUP($B$27,HRA!$B$6:$S$13,D33)*1000000*E33</f>
        <v>44.245384615384616</v>
      </c>
      <c r="C52" s="41">
        <f>VLOOKUP(G52,ISOP!$A$13:$I$108,$B$27+1)</f>
        <v>400</v>
      </c>
      <c r="D52" s="41">
        <f>VLOOKUP(H52,ISOP!$A$13:$I$108,$B$27+1)</f>
        <v>100</v>
      </c>
      <c r="E52" s="41" t="str">
        <f>VLOOKUP(I52,ISOP!$A$13:$I$108,$B$27+1)</f>
        <v>Less Than 20</v>
      </c>
      <c r="F52" s="125"/>
      <c r="G52" s="126">
        <f>1/(($H$40/100)*$E33)</f>
        <v>1.8759018759018757</v>
      </c>
      <c r="H52" s="126">
        <f>10/(($H$40/100)*$E33)</f>
        <v>18.75901875901876</v>
      </c>
      <c r="I52" s="127">
        <f>100/(($H$40/100)*$E33)</f>
        <v>187.59018759018758</v>
      </c>
    </row>
    <row r="53" spans="1:9" ht="12.75">
      <c r="A53" s="36" t="s">
        <v>3</v>
      </c>
      <c r="B53" s="124">
        <f>$H$40/100*VLOOKUP($B$27,HRA!$B$6:$S$13,D34)*1000000*E34</f>
        <v>1.2870000000000001</v>
      </c>
      <c r="C53" s="41" t="str">
        <f>VLOOKUP(G53,ISOP!$A$13:$I$108,$B$27+1)</f>
        <v>Greater than 500</v>
      </c>
      <c r="D53" s="41">
        <f>VLOOKUP(H53,ISOP!$A$13:$I$108,$B$27+1)</f>
        <v>150</v>
      </c>
      <c r="E53" s="41">
        <f>VLOOKUP(I53,ISOP!$A$13:$I$108,$B$27+1)</f>
        <v>20</v>
      </c>
      <c r="F53" s="125"/>
      <c r="G53" s="126">
        <f>1/(($H$40/100)*$E34)</f>
        <v>1.01010101010101</v>
      </c>
      <c r="H53" s="126">
        <f>10/(($H$40/100)*$E34)</f>
        <v>10.1010101010101</v>
      </c>
      <c r="I53" s="127">
        <f>100/(($H$40/100)*$E34)</f>
        <v>101.010101010101</v>
      </c>
    </row>
    <row r="54" spans="1:9" ht="12.75">
      <c r="A54" s="36" t="s">
        <v>42</v>
      </c>
      <c r="B54" s="124">
        <f>$H$40/100*VLOOKUP($B$27,HRA!$B$6:$S$13,D35)*1000000*E35</f>
        <v>0.5091428571428572</v>
      </c>
      <c r="C54" s="41">
        <f>VLOOKUP(G54,ISOP!$A$13:$I$108,$B$27+1)</f>
        <v>350</v>
      </c>
      <c r="D54" s="41">
        <f>VLOOKUP(H54,ISOP!$A$13:$I$108,$B$27+1)</f>
        <v>80</v>
      </c>
      <c r="E54" s="41" t="str">
        <f>VLOOKUP(I54,ISOP!$A$13:$I$108,$B$27+1)</f>
        <v>Less Than 20</v>
      </c>
      <c r="F54" s="125"/>
      <c r="G54" s="126">
        <f>1/(($H$40/100)*$E35)</f>
        <v>2.55331088664422</v>
      </c>
      <c r="H54" s="126">
        <f>10/(($H$40/100)*$E35)</f>
        <v>25.5331088664422</v>
      </c>
      <c r="I54" s="127">
        <f>100/(($H$40/100)*$E35)</f>
        <v>255.331088664422</v>
      </c>
    </row>
    <row r="55" spans="1:9" ht="13.5" thickBot="1">
      <c r="A55" s="65" t="s">
        <v>140</v>
      </c>
      <c r="B55" s="128" t="e">
        <f>$H$40/100*VLOOKUP($B$27,HRA!$B$6:$S$13,D36)*1000000*E36</f>
        <v>#REF!</v>
      </c>
      <c r="C55" s="42">
        <f>VLOOKUP(G55,ISOP!$A$13:$I$108,$B$27+1)</f>
        <v>400</v>
      </c>
      <c r="D55" s="42">
        <f>VLOOKUP(H55,ISOP!$A$13:$I$108,$B$27+1)</f>
        <v>100</v>
      </c>
      <c r="E55" s="42" t="str">
        <f>VLOOKUP(I55,ISOP!$A$13:$I$108,$B$27+1)</f>
        <v>Less Than 20</v>
      </c>
      <c r="F55" s="129"/>
      <c r="G55" s="130">
        <f>1/(($H$40/100)*$E36)</f>
        <v>1.8759018759018757</v>
      </c>
      <c r="H55" s="130">
        <f>10/(($H$40/100)*$E36)</f>
        <v>18.75901875901876</v>
      </c>
      <c r="I55" s="131">
        <f>100/(($H$40/100)*$E36)</f>
        <v>187.59018759018758</v>
      </c>
    </row>
    <row r="56" ht="14.25" thickBot="1" thickTop="1"/>
    <row r="57" spans="1:10" ht="13.5" thickTop="1">
      <c r="A57" s="171" t="s">
        <v>118</v>
      </c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ht="12.75">
      <c r="A58" s="174"/>
      <c r="B58" s="175"/>
      <c r="C58" s="175"/>
      <c r="D58" s="175"/>
      <c r="E58" s="175"/>
      <c r="F58" s="175"/>
      <c r="G58" s="175"/>
      <c r="H58" s="175"/>
      <c r="I58" s="175"/>
      <c r="J58" s="176"/>
    </row>
    <row r="59" spans="1:10" ht="12.75">
      <c r="A59" s="152" t="s">
        <v>152</v>
      </c>
      <c r="B59" s="153"/>
      <c r="C59" s="153"/>
      <c r="D59" s="153"/>
      <c r="E59" s="153"/>
      <c r="F59" s="153"/>
      <c r="G59" s="153"/>
      <c r="H59" s="153"/>
      <c r="I59" s="153"/>
      <c r="J59" s="154"/>
    </row>
    <row r="60" spans="1:10" ht="12.75">
      <c r="A60" s="155"/>
      <c r="B60" s="156"/>
      <c r="C60" s="156"/>
      <c r="D60" s="156"/>
      <c r="E60" s="156"/>
      <c r="F60" s="156"/>
      <c r="G60" s="156"/>
      <c r="H60" s="156"/>
      <c r="I60" s="156"/>
      <c r="J60" s="157"/>
    </row>
    <row r="61" spans="1:10" ht="12.75">
      <c r="A61" s="155"/>
      <c r="B61" s="156"/>
      <c r="C61" s="156"/>
      <c r="D61" s="156"/>
      <c r="E61" s="156"/>
      <c r="F61" s="156"/>
      <c r="G61" s="156"/>
      <c r="H61" s="156"/>
      <c r="I61" s="156"/>
      <c r="J61" s="157"/>
    </row>
    <row r="62" spans="1:10" ht="12.75">
      <c r="A62" s="155"/>
      <c r="B62" s="156"/>
      <c r="C62" s="156"/>
      <c r="D62" s="156"/>
      <c r="E62" s="156"/>
      <c r="F62" s="156"/>
      <c r="G62" s="156"/>
      <c r="H62" s="156"/>
      <c r="I62" s="156"/>
      <c r="J62" s="157"/>
    </row>
    <row r="63" spans="1:10" ht="12.75">
      <c r="A63" s="155"/>
      <c r="B63" s="156"/>
      <c r="C63" s="156"/>
      <c r="D63" s="156"/>
      <c r="E63" s="156"/>
      <c r="F63" s="156"/>
      <c r="G63" s="156"/>
      <c r="H63" s="156"/>
      <c r="I63" s="156"/>
      <c r="J63" s="157"/>
    </row>
    <row r="64" spans="1:10" ht="13.5" thickBot="1">
      <c r="A64" s="158"/>
      <c r="B64" s="159"/>
      <c r="C64" s="159"/>
      <c r="D64" s="159"/>
      <c r="E64" s="159"/>
      <c r="F64" s="159"/>
      <c r="G64" s="159"/>
      <c r="H64" s="159"/>
      <c r="I64" s="159"/>
      <c r="J64" s="160"/>
    </row>
    <row r="65" ht="13.5" thickTop="1"/>
    <row r="66" spans="1:2" ht="12.75">
      <c r="A66" s="117" t="s">
        <v>111</v>
      </c>
      <c r="B66" s="47" t="s">
        <v>110</v>
      </c>
    </row>
    <row r="67" spans="1:2" ht="12.75">
      <c r="A67" s="132" t="s">
        <v>65</v>
      </c>
      <c r="B67" s="133" t="s">
        <v>15</v>
      </c>
    </row>
    <row r="68" ht="12.75">
      <c r="B68" s="133" t="s">
        <v>16</v>
      </c>
    </row>
    <row r="69" ht="13.5" thickBot="1"/>
    <row r="70" spans="1:21" s="50" customFormat="1" ht="24.75" thickBot="1" thickTop="1">
      <c r="A70" s="161" t="s">
        <v>154</v>
      </c>
      <c r="B70" s="162"/>
      <c r="C70" s="162"/>
      <c r="D70" s="162"/>
      <c r="E70" s="163"/>
      <c r="F70" s="136">
        <v>38717</v>
      </c>
      <c r="G70" s="164">
        <v>40325</v>
      </c>
      <c r="H70" s="165"/>
      <c r="U70" s="51"/>
    </row>
    <row r="71" spans="1:7" ht="13.5" thickTop="1">
      <c r="A71" s="47" t="s">
        <v>88</v>
      </c>
      <c r="G71" s="47" t="s">
        <v>89</v>
      </c>
    </row>
  </sheetData>
  <sheetProtection/>
  <mergeCells count="40">
    <mergeCell ref="H32:J32"/>
    <mergeCell ref="G15:J15"/>
    <mergeCell ref="G44:I45"/>
    <mergeCell ref="B26:C26"/>
    <mergeCell ref="B28:C28"/>
    <mergeCell ref="A15:E15"/>
    <mergeCell ref="G34:I35"/>
    <mergeCell ref="A38:D39"/>
    <mergeCell ref="G12:I12"/>
    <mergeCell ref="G22:J23"/>
    <mergeCell ref="H30:J30"/>
    <mergeCell ref="H31:J31"/>
    <mergeCell ref="H24:J24"/>
    <mergeCell ref="H26:J26"/>
    <mergeCell ref="H27:J27"/>
    <mergeCell ref="H29:J29"/>
    <mergeCell ref="H28:J28"/>
    <mergeCell ref="G8:I8"/>
    <mergeCell ref="G9:I9"/>
    <mergeCell ref="G10:I10"/>
    <mergeCell ref="G11:I11"/>
    <mergeCell ref="G3:J3"/>
    <mergeCell ref="G4:I4"/>
    <mergeCell ref="G5:I5"/>
    <mergeCell ref="G7:I7"/>
    <mergeCell ref="G6:I6"/>
    <mergeCell ref="A70:E70"/>
    <mergeCell ref="G70:H70"/>
    <mergeCell ref="A1:J1"/>
    <mergeCell ref="B4:E4"/>
    <mergeCell ref="B5:E5"/>
    <mergeCell ref="B6:E6"/>
    <mergeCell ref="A3:E3"/>
    <mergeCell ref="H25:J25"/>
    <mergeCell ref="A57:J58"/>
    <mergeCell ref="B7:E7"/>
    <mergeCell ref="C50:E50"/>
    <mergeCell ref="G50:I50"/>
    <mergeCell ref="A49:I49"/>
    <mergeCell ref="A59:J64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:T1"/>
    </sheetView>
  </sheetViews>
  <sheetFormatPr defaultColWidth="9.140625" defaultRowHeight="12.75"/>
  <cols>
    <col min="1" max="1" width="24.140625" style="0" bestFit="1" customWidth="1"/>
    <col min="2" max="2" width="5.28125" style="20" customWidth="1"/>
  </cols>
  <sheetData>
    <row r="1" spans="1:20" ht="24" thickBot="1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2.75">
      <c r="A2" s="211" t="s">
        <v>14</v>
      </c>
      <c r="B2" s="212"/>
      <c r="C2" s="13">
        <v>20</v>
      </c>
      <c r="D2" s="13">
        <v>30</v>
      </c>
      <c r="E2" s="13">
        <v>40</v>
      </c>
      <c r="F2" s="13">
        <v>50</v>
      </c>
      <c r="G2" s="13">
        <v>60</v>
      </c>
      <c r="H2" s="13">
        <v>70</v>
      </c>
      <c r="I2" s="13">
        <v>80</v>
      </c>
      <c r="J2" s="13">
        <v>90</v>
      </c>
      <c r="K2" s="13">
        <v>100</v>
      </c>
      <c r="L2" s="13">
        <v>150</v>
      </c>
      <c r="M2" s="13">
        <v>200</v>
      </c>
      <c r="N2" s="13">
        <v>250</v>
      </c>
      <c r="O2" s="13">
        <v>300</v>
      </c>
      <c r="P2" s="13">
        <v>350</v>
      </c>
      <c r="Q2" s="13">
        <v>400</v>
      </c>
      <c r="R2" s="13">
        <v>450</v>
      </c>
      <c r="S2" s="24">
        <v>500</v>
      </c>
      <c r="T2" s="19"/>
    </row>
    <row r="3" spans="1:21" ht="12.75">
      <c r="A3" s="2"/>
      <c r="B3" s="25"/>
      <c r="C3" s="207" t="s">
        <v>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  <c r="T3" s="21"/>
      <c r="U3" s="12"/>
    </row>
    <row r="4" spans="1:21" ht="12.75">
      <c r="A4" s="210" t="s">
        <v>32</v>
      </c>
      <c r="B4" s="20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21"/>
      <c r="U4" s="12"/>
    </row>
    <row r="5" spans="1:21" ht="12.75">
      <c r="A5" s="2" t="s">
        <v>33</v>
      </c>
      <c r="B5" s="7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1"/>
      <c r="U5" s="12"/>
    </row>
    <row r="6" spans="1:21" ht="12.75">
      <c r="A6" s="3" t="s">
        <v>5</v>
      </c>
      <c r="B6" s="7">
        <v>1</v>
      </c>
      <c r="C6" s="4">
        <v>0.000244</v>
      </c>
      <c r="D6" s="4">
        <v>0.000151</v>
      </c>
      <c r="E6" s="4">
        <v>0.000104</v>
      </c>
      <c r="F6" s="4">
        <v>7.6E-05</v>
      </c>
      <c r="G6" s="4">
        <v>5.8E-05</v>
      </c>
      <c r="H6" s="4">
        <v>4.6E-05</v>
      </c>
      <c r="I6" s="4">
        <v>3.7E-05</v>
      </c>
      <c r="J6" s="4">
        <v>3.1E-05</v>
      </c>
      <c r="K6" s="4">
        <v>2.6E-05</v>
      </c>
      <c r="L6" s="4">
        <v>1.3E-05</v>
      </c>
      <c r="M6" s="4">
        <v>7.9E-06</v>
      </c>
      <c r="N6" s="4">
        <v>5.3E-06</v>
      </c>
      <c r="O6" s="4">
        <v>3.9E-06</v>
      </c>
      <c r="P6" s="4">
        <v>2.9E-06</v>
      </c>
      <c r="Q6" s="4">
        <v>2.3E-06</v>
      </c>
      <c r="R6" s="4">
        <v>1.9E-06</v>
      </c>
      <c r="S6" s="26">
        <v>1.5E-06</v>
      </c>
      <c r="T6" s="19"/>
      <c r="U6" s="1"/>
    </row>
    <row r="7" spans="1:21" ht="12.75">
      <c r="A7" s="3" t="s">
        <v>6</v>
      </c>
      <c r="B7" s="7">
        <v>2</v>
      </c>
      <c r="C7" s="4">
        <v>0.000161</v>
      </c>
      <c r="D7" s="4">
        <v>0.000109</v>
      </c>
      <c r="E7" s="4">
        <v>7.9E-05</v>
      </c>
      <c r="F7" s="4">
        <v>6E-05</v>
      </c>
      <c r="G7" s="4">
        <v>4.7E-05</v>
      </c>
      <c r="H7" s="4">
        <v>3.8E-05</v>
      </c>
      <c r="I7" s="4">
        <v>3.2E-05</v>
      </c>
      <c r="J7" s="4">
        <v>2.7E-05</v>
      </c>
      <c r="K7" s="4">
        <v>2.3E-05</v>
      </c>
      <c r="L7" s="4">
        <v>1.2E-05</v>
      </c>
      <c r="M7" s="4">
        <v>7.4E-06</v>
      </c>
      <c r="N7" s="4">
        <v>5E-06</v>
      </c>
      <c r="O7" s="4">
        <v>3.7E-06</v>
      </c>
      <c r="P7" s="4">
        <v>2.8E-06</v>
      </c>
      <c r="Q7" s="4">
        <v>2.2E-06</v>
      </c>
      <c r="R7" s="4">
        <v>1.8E-06</v>
      </c>
      <c r="S7" s="26">
        <v>1.5E-06</v>
      </c>
      <c r="T7" s="19"/>
      <c r="U7" s="1"/>
    </row>
    <row r="8" spans="1:21" ht="12.75">
      <c r="A8" s="3" t="s">
        <v>7</v>
      </c>
      <c r="B8" s="7">
        <v>3</v>
      </c>
      <c r="C8" s="4">
        <v>0.000169</v>
      </c>
      <c r="D8" s="4">
        <v>0.000108</v>
      </c>
      <c r="E8" s="4">
        <v>7.3E-05</v>
      </c>
      <c r="F8" s="4">
        <v>5.3E-05</v>
      </c>
      <c r="G8" s="4">
        <v>4.1E-05</v>
      </c>
      <c r="H8" s="4">
        <v>3.2E-05</v>
      </c>
      <c r="I8" s="4">
        <v>2.6E-05</v>
      </c>
      <c r="J8" s="4">
        <v>2.2E-05</v>
      </c>
      <c r="K8" s="4">
        <v>1.8E-05</v>
      </c>
      <c r="L8" s="4">
        <v>9.8E-06</v>
      </c>
      <c r="M8" s="4">
        <v>6.2E-06</v>
      </c>
      <c r="N8" s="4">
        <v>4.3E-06</v>
      </c>
      <c r="O8" s="4">
        <v>3.2E-06</v>
      </c>
      <c r="P8" s="4">
        <v>2.5E-06</v>
      </c>
      <c r="Q8" s="4">
        <v>2E-06</v>
      </c>
      <c r="R8" s="4">
        <v>1.6E-06</v>
      </c>
      <c r="S8" s="26">
        <v>1.3E-06</v>
      </c>
      <c r="T8" s="19"/>
      <c r="U8" s="1"/>
    </row>
    <row r="9" spans="1:21" ht="12.75">
      <c r="A9" s="3" t="s">
        <v>8</v>
      </c>
      <c r="B9" s="7">
        <v>4</v>
      </c>
      <c r="C9" s="4">
        <v>0.000103</v>
      </c>
      <c r="D9" s="4">
        <v>7.5E-05</v>
      </c>
      <c r="E9" s="4">
        <v>5.7E-05</v>
      </c>
      <c r="F9" s="4">
        <v>4.5E-05</v>
      </c>
      <c r="G9" s="4">
        <v>3.6E-05</v>
      </c>
      <c r="H9" s="4">
        <v>3E-05</v>
      </c>
      <c r="I9" s="4">
        <v>2.5E-05</v>
      </c>
      <c r="J9" s="4">
        <v>2.1E-05</v>
      </c>
      <c r="K9" s="4">
        <v>1.8E-05</v>
      </c>
      <c r="L9" s="4">
        <v>1E-05</v>
      </c>
      <c r="M9" s="4">
        <v>6.4E-06</v>
      </c>
      <c r="N9" s="4">
        <v>4.5E-06</v>
      </c>
      <c r="O9" s="4">
        <v>3.3E-06</v>
      </c>
      <c r="P9" s="4">
        <v>2.6E-06</v>
      </c>
      <c r="Q9" s="4">
        <v>2E-06</v>
      </c>
      <c r="R9" s="4">
        <v>1.7E-06</v>
      </c>
      <c r="S9" s="26">
        <v>1.4E-06</v>
      </c>
      <c r="T9" s="19"/>
      <c r="U9" s="1"/>
    </row>
    <row r="10" spans="1:20" ht="12.75">
      <c r="A10" s="3" t="s">
        <v>9</v>
      </c>
      <c r="B10" s="7">
        <v>5</v>
      </c>
      <c r="C10" s="4">
        <v>8.3E-05</v>
      </c>
      <c r="D10" s="4">
        <v>6.4E-05</v>
      </c>
      <c r="E10" s="4">
        <v>5E-05</v>
      </c>
      <c r="F10" s="4">
        <v>4E-05</v>
      </c>
      <c r="G10" s="4">
        <v>3.3E-05</v>
      </c>
      <c r="H10" s="4">
        <v>2.7E-05</v>
      </c>
      <c r="I10" s="4">
        <v>2.3E-05</v>
      </c>
      <c r="J10" s="4">
        <v>1.9E-05</v>
      </c>
      <c r="K10" s="4">
        <v>1.7E-05</v>
      </c>
      <c r="L10" s="4">
        <v>9.4E-06</v>
      </c>
      <c r="M10" s="4">
        <v>6E-06</v>
      </c>
      <c r="N10" s="4">
        <v>4.3E-06</v>
      </c>
      <c r="O10" s="4">
        <v>3.2E-06</v>
      </c>
      <c r="P10" s="4">
        <v>2.5E-06</v>
      </c>
      <c r="Q10" s="4">
        <v>2E-06</v>
      </c>
      <c r="R10" s="4">
        <v>1.6E-06</v>
      </c>
      <c r="S10" s="26">
        <v>1.3E-06</v>
      </c>
      <c r="T10" s="19"/>
    </row>
    <row r="11" spans="1:20" ht="12.75">
      <c r="A11" s="3" t="s">
        <v>10</v>
      </c>
      <c r="B11" s="7">
        <v>6</v>
      </c>
      <c r="C11" s="4">
        <v>3.2E-05</v>
      </c>
      <c r="D11" s="4">
        <v>2.2E-05</v>
      </c>
      <c r="E11" s="4">
        <v>1.7E-05</v>
      </c>
      <c r="F11" s="4">
        <v>1.5E-05</v>
      </c>
      <c r="G11" s="4">
        <v>1.3E-05</v>
      </c>
      <c r="H11" s="4">
        <v>1.2E-05</v>
      </c>
      <c r="I11" s="4">
        <v>1E-05</v>
      </c>
      <c r="J11" s="4">
        <v>9.5E-06</v>
      </c>
      <c r="K11" s="4">
        <v>8.7E-06</v>
      </c>
      <c r="L11" s="4">
        <v>5.8E-06</v>
      </c>
      <c r="M11" s="4">
        <v>4.1E-06</v>
      </c>
      <c r="N11" s="4">
        <v>3.1E-06</v>
      </c>
      <c r="O11" s="4">
        <v>2.4E-06</v>
      </c>
      <c r="P11" s="4">
        <v>1.9E-06</v>
      </c>
      <c r="Q11" s="4">
        <v>1.6E-06</v>
      </c>
      <c r="R11" s="4">
        <v>1.3E-06</v>
      </c>
      <c r="S11" s="26">
        <v>1.1E-06</v>
      </c>
      <c r="T11" s="19"/>
    </row>
    <row r="12" spans="1:20" ht="12.75">
      <c r="A12" s="3" t="s">
        <v>11</v>
      </c>
      <c r="B12" s="7">
        <v>7</v>
      </c>
      <c r="C12" s="4">
        <v>8.2E-06</v>
      </c>
      <c r="D12" s="4">
        <v>7.1E-06</v>
      </c>
      <c r="E12" s="4">
        <v>7.9E-06</v>
      </c>
      <c r="F12" s="4">
        <v>8.8E-06</v>
      </c>
      <c r="G12" s="4">
        <v>9.3E-06</v>
      </c>
      <c r="H12" s="4">
        <v>9.5E-06</v>
      </c>
      <c r="I12" s="4">
        <v>9.2E-06</v>
      </c>
      <c r="J12" s="4">
        <v>8.8E-06</v>
      </c>
      <c r="K12" s="4">
        <v>8.3E-06</v>
      </c>
      <c r="L12" s="4">
        <v>5.9E-06</v>
      </c>
      <c r="M12" s="4">
        <v>4.3E-06</v>
      </c>
      <c r="N12" s="4">
        <v>3.3E-06</v>
      </c>
      <c r="O12" s="4">
        <v>2.6E-06</v>
      </c>
      <c r="P12" s="4">
        <v>2.1E-06</v>
      </c>
      <c r="Q12" s="4">
        <v>1.7E-06</v>
      </c>
      <c r="R12" s="4">
        <v>1.4E-06</v>
      </c>
      <c r="S12" s="26">
        <v>1.2E-06</v>
      </c>
      <c r="T12" s="19"/>
    </row>
    <row r="13" spans="1:20" ht="13.5" thickBot="1">
      <c r="A13" s="5" t="s">
        <v>12</v>
      </c>
      <c r="B13" s="27">
        <v>8</v>
      </c>
      <c r="C13" s="6">
        <v>3E-07</v>
      </c>
      <c r="D13" s="6">
        <v>1.8E-06</v>
      </c>
      <c r="E13" s="6">
        <v>4.2E-06</v>
      </c>
      <c r="F13" s="6">
        <v>6.2E-06</v>
      </c>
      <c r="G13" s="6">
        <v>7.4E-06</v>
      </c>
      <c r="H13" s="6">
        <v>8E-06</v>
      </c>
      <c r="I13" s="6">
        <v>8.1E-06</v>
      </c>
      <c r="J13" s="6">
        <v>7.9E-06</v>
      </c>
      <c r="K13" s="6">
        <v>7.6E-06</v>
      </c>
      <c r="L13" s="6">
        <v>5.7E-06</v>
      </c>
      <c r="M13" s="6">
        <v>4.1E-06</v>
      </c>
      <c r="N13" s="6">
        <v>3.2E-06</v>
      </c>
      <c r="O13" s="6">
        <v>2.5E-06</v>
      </c>
      <c r="P13" s="6">
        <v>2E-06</v>
      </c>
      <c r="Q13" s="6">
        <v>1.7E-06</v>
      </c>
      <c r="R13" s="6">
        <v>1.4E-06</v>
      </c>
      <c r="S13" s="28">
        <v>1.2E-06</v>
      </c>
      <c r="T13" s="19"/>
    </row>
    <row r="14" spans="1:21" s="9" customFormat="1" ht="12.75">
      <c r="A14" s="10"/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  <row r="15" spans="2:21" s="9" customFormat="1" ht="12.75">
      <c r="B15" s="23"/>
      <c r="T15" s="12"/>
      <c r="U15" s="12"/>
    </row>
    <row r="16" ht="13.5" thickBot="1"/>
    <row r="17" spans="3:4" ht="13.5" thickTop="1">
      <c r="C17" s="205" t="s">
        <v>66</v>
      </c>
      <c r="D17" s="206"/>
    </row>
    <row r="18" spans="3:4" ht="12.75">
      <c r="C18" s="16" t="s">
        <v>67</v>
      </c>
      <c r="D18" s="15" t="s">
        <v>68</v>
      </c>
    </row>
    <row r="19" spans="3:4" ht="12.75">
      <c r="C19" s="29">
        <v>0</v>
      </c>
      <c r="D19" s="30">
        <v>2</v>
      </c>
    </row>
    <row r="20" spans="3:4" ht="12.75">
      <c r="C20" s="14">
        <v>20</v>
      </c>
      <c r="D20" s="17">
        <v>2</v>
      </c>
    </row>
    <row r="21" spans="3:4" ht="12.75">
      <c r="C21" s="14">
        <v>30</v>
      </c>
      <c r="D21" s="17">
        <v>3</v>
      </c>
    </row>
    <row r="22" spans="3:4" ht="12.75">
      <c r="C22" s="14">
        <v>40</v>
      </c>
      <c r="D22" s="17">
        <v>4</v>
      </c>
    </row>
    <row r="23" spans="3:4" ht="12.75">
      <c r="C23" s="14">
        <v>50</v>
      </c>
      <c r="D23" s="17">
        <v>5</v>
      </c>
    </row>
    <row r="24" spans="3:4" ht="12.75">
      <c r="C24" s="14">
        <v>60</v>
      </c>
      <c r="D24" s="17">
        <v>6</v>
      </c>
    </row>
    <row r="25" spans="3:4" ht="12.75">
      <c r="C25" s="14">
        <v>70</v>
      </c>
      <c r="D25" s="17">
        <v>7</v>
      </c>
    </row>
    <row r="26" spans="3:4" ht="12.75">
      <c r="C26" s="14">
        <v>80</v>
      </c>
      <c r="D26" s="17">
        <v>8</v>
      </c>
    </row>
    <row r="27" spans="3:4" ht="12.75">
      <c r="C27" s="14">
        <v>90</v>
      </c>
      <c r="D27" s="17">
        <v>9</v>
      </c>
    </row>
    <row r="28" spans="3:4" ht="12.75">
      <c r="C28" s="14">
        <v>100</v>
      </c>
      <c r="D28" s="17">
        <v>10</v>
      </c>
    </row>
    <row r="29" spans="3:4" ht="12.75">
      <c r="C29" s="14">
        <v>150</v>
      </c>
      <c r="D29" s="17">
        <v>11</v>
      </c>
    </row>
    <row r="30" spans="3:4" ht="12.75">
      <c r="C30" s="14">
        <v>200</v>
      </c>
      <c r="D30" s="17">
        <v>12</v>
      </c>
    </row>
    <row r="31" spans="3:4" ht="12.75">
      <c r="C31" s="14">
        <v>250</v>
      </c>
      <c r="D31" s="17">
        <v>13</v>
      </c>
    </row>
    <row r="32" spans="3:4" ht="12.75">
      <c r="C32" s="14">
        <v>300</v>
      </c>
      <c r="D32" s="17">
        <v>14</v>
      </c>
    </row>
    <row r="33" spans="3:4" ht="12.75">
      <c r="C33" s="14">
        <v>350</v>
      </c>
      <c r="D33" s="17">
        <v>15</v>
      </c>
    </row>
    <row r="34" spans="3:4" ht="12.75">
      <c r="C34" s="14">
        <v>400</v>
      </c>
      <c r="D34" s="17">
        <v>16</v>
      </c>
    </row>
    <row r="35" spans="3:4" ht="12.75">
      <c r="C35" s="14">
        <v>450</v>
      </c>
      <c r="D35" s="17">
        <v>17</v>
      </c>
    </row>
    <row r="36" spans="3:4" ht="13.5" thickBot="1">
      <c r="C36" s="22">
        <v>500</v>
      </c>
      <c r="D36" s="18">
        <v>18</v>
      </c>
    </row>
    <row r="37" ht="13.5" thickTop="1"/>
  </sheetData>
  <sheetProtection password="9AFD" sheet="1" objects="1" scenarios="1"/>
  <mergeCells count="5">
    <mergeCell ref="C17:D17"/>
    <mergeCell ref="C3:S3"/>
    <mergeCell ref="A1:T1"/>
    <mergeCell ref="A4:B4"/>
    <mergeCell ref="A2:B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2" max="9" width="15.00390625" style="0" bestFit="1" customWidth="1"/>
    <col min="10" max="13" width="8.421875" style="0" bestFit="1" customWidth="1"/>
  </cols>
  <sheetData>
    <row r="1" spans="2:18" ht="12.75">
      <c r="B1" s="13">
        <v>20</v>
      </c>
      <c r="C1" s="13">
        <v>30</v>
      </c>
      <c r="D1" s="13">
        <v>40</v>
      </c>
      <c r="E1" s="13">
        <v>50</v>
      </c>
      <c r="F1" s="13">
        <v>60</v>
      </c>
      <c r="G1" s="13">
        <v>70</v>
      </c>
      <c r="H1" s="13">
        <v>80</v>
      </c>
      <c r="I1" s="13">
        <v>90</v>
      </c>
      <c r="J1" s="13">
        <v>100</v>
      </c>
      <c r="K1" s="13">
        <v>150</v>
      </c>
      <c r="L1" s="13">
        <v>200</v>
      </c>
      <c r="M1" s="13">
        <v>250</v>
      </c>
      <c r="N1" s="13">
        <v>300</v>
      </c>
      <c r="O1" s="13">
        <v>350</v>
      </c>
      <c r="P1" s="13">
        <v>400</v>
      </c>
      <c r="Q1" s="13">
        <v>450</v>
      </c>
      <c r="R1" s="24">
        <v>500</v>
      </c>
    </row>
    <row r="2" spans="1:18" ht="12.75">
      <c r="A2" s="7">
        <v>1</v>
      </c>
      <c r="B2" s="4">
        <v>0.000244</v>
      </c>
      <c r="C2" s="4">
        <v>0.000151</v>
      </c>
      <c r="D2" s="4">
        <v>0.000104</v>
      </c>
      <c r="E2" s="4">
        <v>7.6E-05</v>
      </c>
      <c r="F2" s="4">
        <v>5.8E-05</v>
      </c>
      <c r="G2" s="4">
        <v>4.6E-05</v>
      </c>
      <c r="H2" s="4">
        <v>3.7E-05</v>
      </c>
      <c r="I2" s="4">
        <v>3.1E-05</v>
      </c>
      <c r="J2" s="4">
        <v>2.6E-05</v>
      </c>
      <c r="K2" s="4">
        <v>1.3E-05</v>
      </c>
      <c r="L2" s="4">
        <v>7.9E-06</v>
      </c>
      <c r="M2" s="4">
        <v>5.3E-06</v>
      </c>
      <c r="N2" s="4">
        <v>3.9E-06</v>
      </c>
      <c r="O2" s="4">
        <v>2.9E-06</v>
      </c>
      <c r="P2" s="4">
        <v>2.3E-06</v>
      </c>
      <c r="Q2" s="4">
        <v>1.9E-06</v>
      </c>
      <c r="R2" s="26">
        <v>1.5E-06</v>
      </c>
    </row>
    <row r="3" spans="1:18" ht="12.75">
      <c r="A3" s="7">
        <v>2</v>
      </c>
      <c r="B3" s="4">
        <v>0.000161</v>
      </c>
      <c r="C3" s="4">
        <v>0.000109</v>
      </c>
      <c r="D3" s="4">
        <v>7.9E-05</v>
      </c>
      <c r="E3" s="4">
        <v>6E-05</v>
      </c>
      <c r="F3" s="4">
        <v>4.7E-05</v>
      </c>
      <c r="G3" s="4">
        <v>3.8E-05</v>
      </c>
      <c r="H3" s="4">
        <v>3.2E-05</v>
      </c>
      <c r="I3" s="4">
        <v>2.7E-05</v>
      </c>
      <c r="J3" s="4">
        <v>2.3E-05</v>
      </c>
      <c r="K3" s="4">
        <v>1.2E-05</v>
      </c>
      <c r="L3" s="4">
        <v>7.4E-06</v>
      </c>
      <c r="M3" s="4">
        <v>5E-06</v>
      </c>
      <c r="N3" s="4">
        <v>3.7E-06</v>
      </c>
      <c r="O3" s="4">
        <v>2.8E-06</v>
      </c>
      <c r="P3" s="4">
        <v>2.2E-06</v>
      </c>
      <c r="Q3" s="4">
        <v>1.8E-06</v>
      </c>
      <c r="R3" s="26">
        <v>1.5E-06</v>
      </c>
    </row>
    <row r="4" spans="1:18" ht="12.75">
      <c r="A4" s="7">
        <v>3</v>
      </c>
      <c r="B4" s="4">
        <v>0.000169</v>
      </c>
      <c r="C4" s="4">
        <v>0.000108</v>
      </c>
      <c r="D4" s="4">
        <v>7.3E-05</v>
      </c>
      <c r="E4" s="4">
        <v>5.3E-05</v>
      </c>
      <c r="F4" s="4">
        <v>4.1E-05</v>
      </c>
      <c r="G4" s="4">
        <v>3.2E-05</v>
      </c>
      <c r="H4" s="4">
        <v>2.6E-05</v>
      </c>
      <c r="I4" s="4">
        <v>2.2E-05</v>
      </c>
      <c r="J4" s="4">
        <v>1.8E-05</v>
      </c>
      <c r="K4" s="4">
        <v>9.8E-06</v>
      </c>
      <c r="L4" s="4">
        <v>6.2E-06</v>
      </c>
      <c r="M4" s="4">
        <v>4.3E-06</v>
      </c>
      <c r="N4" s="4">
        <v>3.2E-06</v>
      </c>
      <c r="O4" s="4">
        <v>2.5E-06</v>
      </c>
      <c r="P4" s="4">
        <v>2E-06</v>
      </c>
      <c r="Q4" s="4">
        <v>1.6E-06</v>
      </c>
      <c r="R4" s="26">
        <v>1.3E-06</v>
      </c>
    </row>
    <row r="5" spans="1:18" ht="12.75">
      <c r="A5" s="7">
        <v>4</v>
      </c>
      <c r="B5" s="4">
        <v>0.000103</v>
      </c>
      <c r="C5" s="4">
        <v>7.5E-05</v>
      </c>
      <c r="D5" s="4">
        <v>5.7E-05</v>
      </c>
      <c r="E5" s="4">
        <v>4.5E-05</v>
      </c>
      <c r="F5" s="4">
        <v>3.6E-05</v>
      </c>
      <c r="G5" s="4">
        <v>3E-05</v>
      </c>
      <c r="H5" s="4">
        <v>2.5E-05</v>
      </c>
      <c r="I5" s="4">
        <v>2.1E-05</v>
      </c>
      <c r="J5" s="4">
        <v>1.8E-05</v>
      </c>
      <c r="K5" s="4">
        <v>1E-05</v>
      </c>
      <c r="L5" s="4">
        <v>6.4E-06</v>
      </c>
      <c r="M5" s="4">
        <v>4.5E-06</v>
      </c>
      <c r="N5" s="4">
        <v>3.3E-06</v>
      </c>
      <c r="O5" s="4">
        <v>2.6E-06</v>
      </c>
      <c r="P5" s="4">
        <v>2E-06</v>
      </c>
      <c r="Q5" s="4">
        <v>1.7E-06</v>
      </c>
      <c r="R5" s="26">
        <v>1.4E-06</v>
      </c>
    </row>
    <row r="6" spans="1:18" ht="12.75">
      <c r="A6" s="7">
        <v>5</v>
      </c>
      <c r="B6" s="4">
        <v>8.3E-05</v>
      </c>
      <c r="C6" s="4">
        <v>6.4E-05</v>
      </c>
      <c r="D6" s="4">
        <v>5E-05</v>
      </c>
      <c r="E6" s="4">
        <v>4E-05</v>
      </c>
      <c r="F6" s="4">
        <v>3.3E-05</v>
      </c>
      <c r="G6" s="4">
        <v>2.7E-05</v>
      </c>
      <c r="H6" s="4">
        <v>2.3E-05</v>
      </c>
      <c r="I6" s="4">
        <v>1.9E-05</v>
      </c>
      <c r="J6" s="4">
        <v>1.7E-05</v>
      </c>
      <c r="K6" s="4">
        <v>9.4E-06</v>
      </c>
      <c r="L6" s="4">
        <v>6E-06</v>
      </c>
      <c r="M6" s="4">
        <v>4.3E-06</v>
      </c>
      <c r="N6" s="4">
        <v>3.2E-06</v>
      </c>
      <c r="O6" s="4">
        <v>2.5E-06</v>
      </c>
      <c r="P6" s="4">
        <v>2E-06</v>
      </c>
      <c r="Q6" s="4">
        <v>1.6E-06</v>
      </c>
      <c r="R6" s="26">
        <v>1.3E-06</v>
      </c>
    </row>
    <row r="7" spans="1:18" ht="12.75">
      <c r="A7" s="7">
        <v>6</v>
      </c>
      <c r="B7" s="4">
        <v>3.2E-05</v>
      </c>
      <c r="C7" s="4">
        <v>2.2E-05</v>
      </c>
      <c r="D7" s="4">
        <v>1.7E-05</v>
      </c>
      <c r="E7" s="4">
        <v>1.5E-05</v>
      </c>
      <c r="F7" s="4">
        <v>1.3E-05</v>
      </c>
      <c r="G7" s="4">
        <v>1.2E-05</v>
      </c>
      <c r="H7" s="4">
        <v>1E-05</v>
      </c>
      <c r="I7" s="4">
        <v>9.5E-06</v>
      </c>
      <c r="J7" s="4">
        <v>8.7E-06</v>
      </c>
      <c r="K7" s="4">
        <v>5.8E-06</v>
      </c>
      <c r="L7" s="4">
        <v>4.1E-06</v>
      </c>
      <c r="M7" s="4">
        <v>3.1E-06</v>
      </c>
      <c r="N7" s="4">
        <v>2.4E-06</v>
      </c>
      <c r="O7" s="4">
        <v>1.9E-06</v>
      </c>
      <c r="P7" s="4">
        <v>1.6E-06</v>
      </c>
      <c r="Q7" s="4">
        <v>1.3E-06</v>
      </c>
      <c r="R7" s="26">
        <v>1.1E-06</v>
      </c>
    </row>
    <row r="8" spans="1:18" ht="12.75">
      <c r="A8" s="7">
        <v>7</v>
      </c>
      <c r="B8" s="4">
        <v>8.2E-06</v>
      </c>
      <c r="C8" s="4">
        <v>7.1E-06</v>
      </c>
      <c r="D8" s="4">
        <v>7.9E-06</v>
      </c>
      <c r="E8" s="4">
        <v>8.8E-06</v>
      </c>
      <c r="F8" s="4">
        <v>9.3E-06</v>
      </c>
      <c r="G8" s="4">
        <v>9.5E-06</v>
      </c>
      <c r="H8" s="4">
        <v>9.2E-06</v>
      </c>
      <c r="I8" s="4">
        <v>8.8E-06</v>
      </c>
      <c r="J8" s="4">
        <v>8.3E-06</v>
      </c>
      <c r="K8" s="4">
        <v>5.9E-06</v>
      </c>
      <c r="L8" s="4">
        <v>4.3E-06</v>
      </c>
      <c r="M8" s="4">
        <v>3.3E-06</v>
      </c>
      <c r="N8" s="4">
        <v>2.6E-06</v>
      </c>
      <c r="O8" s="4">
        <v>2.1E-06</v>
      </c>
      <c r="P8" s="4">
        <v>1.7E-06</v>
      </c>
      <c r="Q8" s="4">
        <v>1.4E-06</v>
      </c>
      <c r="R8" s="26">
        <v>1.2E-06</v>
      </c>
    </row>
    <row r="9" spans="1:18" ht="13.5" thickBot="1">
      <c r="A9" s="27">
        <v>8</v>
      </c>
      <c r="B9" s="6">
        <v>3E-07</v>
      </c>
      <c r="C9" s="6">
        <v>1.8E-06</v>
      </c>
      <c r="D9" s="6">
        <v>4.2E-06</v>
      </c>
      <c r="E9" s="6">
        <v>6.2E-06</v>
      </c>
      <c r="F9" s="6">
        <v>7.4E-06</v>
      </c>
      <c r="G9" s="6">
        <v>8E-06</v>
      </c>
      <c r="H9" s="6">
        <v>8.1E-06</v>
      </c>
      <c r="I9" s="6">
        <v>7.9E-06</v>
      </c>
      <c r="J9" s="6">
        <v>7.6E-06</v>
      </c>
      <c r="K9" s="6">
        <v>5.7E-06</v>
      </c>
      <c r="L9" s="6">
        <v>4.1E-06</v>
      </c>
      <c r="M9" s="6">
        <v>3.2E-06</v>
      </c>
      <c r="N9" s="6">
        <v>2.5E-06</v>
      </c>
      <c r="O9" s="6">
        <v>2E-06</v>
      </c>
      <c r="P9" s="6">
        <v>1.7E-06</v>
      </c>
      <c r="Q9" s="6">
        <v>1.4E-06</v>
      </c>
      <c r="R9" s="28">
        <v>1.2E-06</v>
      </c>
    </row>
    <row r="10" spans="1:18" ht="12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9" ht="12.75">
      <c r="A11" t="s">
        <v>73</v>
      </c>
      <c r="B11" s="213" t="s">
        <v>94</v>
      </c>
      <c r="C11" s="213"/>
      <c r="D11" s="213"/>
      <c r="E11" s="213"/>
      <c r="F11" s="213"/>
      <c r="G11" s="213"/>
      <c r="H11" s="213"/>
      <c r="I11" s="213"/>
    </row>
    <row r="12" spans="2:13" ht="12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K12" t="s">
        <v>103</v>
      </c>
      <c r="L12" t="s">
        <v>104</v>
      </c>
      <c r="M12" t="s">
        <v>105</v>
      </c>
    </row>
    <row r="13" spans="1:9" ht="12.75">
      <c r="A13" s="35">
        <v>0</v>
      </c>
      <c r="B13" s="32" t="s">
        <v>126</v>
      </c>
      <c r="C13" s="32" t="s">
        <v>126</v>
      </c>
      <c r="D13" s="32" t="s">
        <v>126</v>
      </c>
      <c r="E13" s="32" t="s">
        <v>126</v>
      </c>
      <c r="F13" s="32" t="s">
        <v>126</v>
      </c>
      <c r="G13" s="32" t="s">
        <v>126</v>
      </c>
      <c r="H13" s="32" t="s">
        <v>126</v>
      </c>
      <c r="I13" s="32" t="s">
        <v>126</v>
      </c>
    </row>
    <row r="14" spans="1:13" ht="12.75">
      <c r="A14" s="33">
        <v>0.3</v>
      </c>
      <c r="B14" s="32" t="s">
        <v>126</v>
      </c>
      <c r="C14" s="32" t="s">
        <v>126</v>
      </c>
      <c r="D14" s="32" t="s">
        <v>126</v>
      </c>
      <c r="E14" s="32" t="s">
        <v>126</v>
      </c>
      <c r="F14" s="32" t="s">
        <v>126</v>
      </c>
      <c r="G14" s="32" t="s">
        <v>126</v>
      </c>
      <c r="H14" s="32" t="s">
        <v>126</v>
      </c>
      <c r="I14" s="32" t="s">
        <v>126</v>
      </c>
      <c r="M14">
        <v>20</v>
      </c>
    </row>
    <row r="15" spans="1:9" ht="12.75">
      <c r="A15" s="33">
        <v>1.1</v>
      </c>
      <c r="B15" s="32" t="s">
        <v>126</v>
      </c>
      <c r="C15" s="32" t="s">
        <v>126</v>
      </c>
      <c r="D15" s="32" t="s">
        <v>126</v>
      </c>
      <c r="E15" s="32" t="s">
        <v>126</v>
      </c>
      <c r="F15" s="32" t="s">
        <v>126</v>
      </c>
      <c r="G15" s="32">
        <v>500</v>
      </c>
      <c r="H15" s="32" t="s">
        <v>126</v>
      </c>
      <c r="I15" s="32" t="s">
        <v>126</v>
      </c>
    </row>
    <row r="16" spans="1:9" ht="12.75">
      <c r="A16" s="33">
        <v>1.2</v>
      </c>
      <c r="B16" s="32" t="s">
        <v>126</v>
      </c>
      <c r="C16" s="32" t="s">
        <v>126</v>
      </c>
      <c r="D16" s="32" t="s">
        <v>126</v>
      </c>
      <c r="E16" s="32" t="s">
        <v>126</v>
      </c>
      <c r="F16" s="32" t="s">
        <v>126</v>
      </c>
      <c r="G16" s="31">
        <v>500</v>
      </c>
      <c r="H16" s="32">
        <v>500</v>
      </c>
      <c r="I16" s="32">
        <v>500</v>
      </c>
    </row>
    <row r="17" spans="1:9" ht="12.75">
      <c r="A17" s="33">
        <v>1.3</v>
      </c>
      <c r="B17" s="32" t="s">
        <v>126</v>
      </c>
      <c r="C17" s="32" t="s">
        <v>126</v>
      </c>
      <c r="D17" s="32">
        <v>500</v>
      </c>
      <c r="E17" s="32" t="s">
        <v>126</v>
      </c>
      <c r="F17" s="32">
        <v>500</v>
      </c>
      <c r="G17" s="32">
        <v>450</v>
      </c>
      <c r="H17" s="31">
        <v>500</v>
      </c>
      <c r="I17" s="31">
        <v>500</v>
      </c>
    </row>
    <row r="18" spans="1:9" ht="12.75">
      <c r="A18" s="33">
        <v>1.4</v>
      </c>
      <c r="B18" s="32" t="s">
        <v>126</v>
      </c>
      <c r="C18" s="32" t="s">
        <v>126</v>
      </c>
      <c r="D18" s="31">
        <v>500</v>
      </c>
      <c r="E18" s="32">
        <v>500</v>
      </c>
      <c r="F18" s="32">
        <v>500</v>
      </c>
      <c r="G18" s="31">
        <v>450</v>
      </c>
      <c r="H18" s="32">
        <v>450</v>
      </c>
      <c r="I18" s="32">
        <v>450</v>
      </c>
    </row>
    <row r="19" spans="1:9" ht="12.75">
      <c r="A19" s="33">
        <v>1.5</v>
      </c>
      <c r="B19" s="31">
        <v>500</v>
      </c>
      <c r="C19" s="32">
        <v>500</v>
      </c>
      <c r="D19" s="31">
        <v>500</v>
      </c>
      <c r="E19" s="31">
        <v>500</v>
      </c>
      <c r="F19" s="32">
        <v>500</v>
      </c>
      <c r="G19" s="31">
        <v>450</v>
      </c>
      <c r="H19" s="31">
        <v>450</v>
      </c>
      <c r="I19" s="31">
        <v>450</v>
      </c>
    </row>
    <row r="20" spans="1:9" ht="12.75">
      <c r="A20" s="33">
        <v>1.6</v>
      </c>
      <c r="B20" s="31">
        <v>500</v>
      </c>
      <c r="C20" s="31">
        <v>500</v>
      </c>
      <c r="D20" s="32">
        <v>450</v>
      </c>
      <c r="E20" s="31">
        <v>500</v>
      </c>
      <c r="F20" s="32">
        <v>500</v>
      </c>
      <c r="G20" s="32">
        <v>400</v>
      </c>
      <c r="H20" s="31">
        <v>450</v>
      </c>
      <c r="I20" s="31">
        <v>450</v>
      </c>
    </row>
    <row r="21" spans="1:9" ht="12.75">
      <c r="A21" s="33">
        <v>1.7</v>
      </c>
      <c r="B21" s="31">
        <v>500</v>
      </c>
      <c r="C21" s="31">
        <v>500</v>
      </c>
      <c r="D21" s="31">
        <v>450</v>
      </c>
      <c r="E21" s="32">
        <v>450</v>
      </c>
      <c r="F21" s="32">
        <v>400</v>
      </c>
      <c r="G21" s="31">
        <v>400</v>
      </c>
      <c r="H21" s="32">
        <v>400</v>
      </c>
      <c r="I21" s="32">
        <v>400</v>
      </c>
    </row>
    <row r="22" spans="1:13" ht="12.75">
      <c r="A22" s="33">
        <v>1.8</v>
      </c>
      <c r="B22" s="31">
        <v>500</v>
      </c>
      <c r="C22" s="32">
        <v>450</v>
      </c>
      <c r="D22" s="31">
        <v>450</v>
      </c>
      <c r="E22" s="31">
        <v>450</v>
      </c>
      <c r="F22" s="32">
        <v>400</v>
      </c>
      <c r="G22" s="31">
        <v>400</v>
      </c>
      <c r="H22" s="31">
        <v>400</v>
      </c>
      <c r="I22" s="32">
        <v>400</v>
      </c>
      <c r="M22">
        <v>30</v>
      </c>
    </row>
    <row r="23" spans="1:9" ht="12.75">
      <c r="A23" s="33">
        <v>1.9</v>
      </c>
      <c r="B23" s="31">
        <v>450</v>
      </c>
      <c r="C23" s="31">
        <v>450</v>
      </c>
      <c r="D23" s="31">
        <v>450</v>
      </c>
      <c r="E23" s="31">
        <v>450</v>
      </c>
      <c r="F23" s="32">
        <v>400</v>
      </c>
      <c r="G23" s="32">
        <v>350</v>
      </c>
      <c r="H23" s="31">
        <v>400</v>
      </c>
      <c r="I23" s="32">
        <v>400</v>
      </c>
    </row>
    <row r="24" spans="1:9" ht="12.75">
      <c r="A24" s="33">
        <v>2</v>
      </c>
      <c r="B24" s="31">
        <v>450</v>
      </c>
      <c r="C24" s="31">
        <v>450</v>
      </c>
      <c r="D24" s="32">
        <v>400</v>
      </c>
      <c r="E24" s="32">
        <v>400</v>
      </c>
      <c r="F24" s="32">
        <v>400</v>
      </c>
      <c r="G24" s="31">
        <v>350</v>
      </c>
      <c r="H24" s="31">
        <v>400</v>
      </c>
      <c r="I24" s="31">
        <v>350</v>
      </c>
    </row>
    <row r="25" spans="1:9" ht="12.75">
      <c r="A25" s="33">
        <v>2.1</v>
      </c>
      <c r="B25" s="31">
        <v>450</v>
      </c>
      <c r="C25" s="31">
        <v>450</v>
      </c>
      <c r="D25" s="31">
        <v>400</v>
      </c>
      <c r="E25" s="31">
        <v>400</v>
      </c>
      <c r="F25" s="32">
        <v>400</v>
      </c>
      <c r="G25" s="31">
        <v>350</v>
      </c>
      <c r="H25" s="32">
        <v>350</v>
      </c>
      <c r="I25" s="31">
        <v>350</v>
      </c>
    </row>
    <row r="26" spans="1:9" ht="12.75">
      <c r="A26" s="33">
        <v>2.2</v>
      </c>
      <c r="B26" s="31">
        <v>450</v>
      </c>
      <c r="C26" s="32">
        <v>400</v>
      </c>
      <c r="D26" s="31">
        <v>400</v>
      </c>
      <c r="E26" s="31">
        <v>400</v>
      </c>
      <c r="F26" s="32">
        <v>400</v>
      </c>
      <c r="G26" s="31">
        <v>350</v>
      </c>
      <c r="H26" s="31">
        <v>350</v>
      </c>
      <c r="I26" s="31">
        <v>350</v>
      </c>
    </row>
    <row r="27" spans="1:9" ht="12.75">
      <c r="A27" s="33">
        <v>2.3</v>
      </c>
      <c r="B27" s="31">
        <v>400</v>
      </c>
      <c r="C27" s="31">
        <v>400</v>
      </c>
      <c r="D27" s="31">
        <v>400</v>
      </c>
      <c r="E27" s="31">
        <v>400</v>
      </c>
      <c r="F27" s="32">
        <v>400</v>
      </c>
      <c r="G27" s="31">
        <v>350</v>
      </c>
      <c r="H27" s="31">
        <v>350</v>
      </c>
      <c r="I27" s="31">
        <v>350</v>
      </c>
    </row>
    <row r="28" spans="1:9" ht="12.75">
      <c r="A28" s="33">
        <v>2.4</v>
      </c>
      <c r="B28" s="31">
        <v>400</v>
      </c>
      <c r="C28" s="31">
        <v>400</v>
      </c>
      <c r="D28" s="31">
        <v>400</v>
      </c>
      <c r="E28" s="31">
        <v>400</v>
      </c>
      <c r="F28" s="32">
        <v>400</v>
      </c>
      <c r="G28" s="32">
        <v>300</v>
      </c>
      <c r="H28" s="31">
        <v>350</v>
      </c>
      <c r="I28" s="31">
        <v>350</v>
      </c>
    </row>
    <row r="29" spans="1:9" ht="12.75">
      <c r="A29" s="33">
        <v>2.5</v>
      </c>
      <c r="B29" s="31">
        <v>400</v>
      </c>
      <c r="C29" s="31">
        <v>400</v>
      </c>
      <c r="D29" s="31">
        <v>350</v>
      </c>
      <c r="E29" s="31">
        <v>400</v>
      </c>
      <c r="F29" s="31">
        <v>350</v>
      </c>
      <c r="G29" s="31">
        <v>300</v>
      </c>
      <c r="H29" s="31">
        <v>350</v>
      </c>
      <c r="I29" s="32">
        <v>300</v>
      </c>
    </row>
    <row r="30" spans="1:9" ht="12.75">
      <c r="A30" s="33">
        <v>2.6</v>
      </c>
      <c r="B30" s="31">
        <v>400</v>
      </c>
      <c r="C30" s="31">
        <v>400</v>
      </c>
      <c r="D30" s="31">
        <v>350</v>
      </c>
      <c r="E30" s="31">
        <v>350</v>
      </c>
      <c r="F30" s="31">
        <v>350</v>
      </c>
      <c r="G30" s="31">
        <v>300</v>
      </c>
      <c r="H30" s="31">
        <v>300</v>
      </c>
      <c r="I30" s="31">
        <v>300</v>
      </c>
    </row>
    <row r="31" spans="1:9" ht="12.75">
      <c r="A31" s="33">
        <v>2.8</v>
      </c>
      <c r="B31" s="31">
        <v>400</v>
      </c>
      <c r="C31" s="32">
        <v>350</v>
      </c>
      <c r="D31" s="31">
        <v>350</v>
      </c>
      <c r="E31" s="31">
        <v>350</v>
      </c>
      <c r="F31" s="31">
        <v>350</v>
      </c>
      <c r="G31" s="31">
        <v>300</v>
      </c>
      <c r="H31" s="31">
        <v>300</v>
      </c>
      <c r="I31" s="31">
        <v>300</v>
      </c>
    </row>
    <row r="32" spans="1:9" ht="12.75">
      <c r="A32" s="33">
        <v>2.9</v>
      </c>
      <c r="B32" s="31">
        <v>350</v>
      </c>
      <c r="C32" s="31">
        <v>350</v>
      </c>
      <c r="D32" s="31">
        <v>350</v>
      </c>
      <c r="E32" s="31">
        <v>350</v>
      </c>
      <c r="F32" s="31">
        <v>350</v>
      </c>
      <c r="G32" s="31">
        <v>300</v>
      </c>
      <c r="H32" s="31">
        <v>300</v>
      </c>
      <c r="I32" s="31">
        <v>300</v>
      </c>
    </row>
    <row r="33" spans="1:9" ht="12.75">
      <c r="A33" s="33">
        <v>3.1</v>
      </c>
      <c r="B33" s="31">
        <v>350</v>
      </c>
      <c r="C33" s="31">
        <v>350</v>
      </c>
      <c r="D33" s="31">
        <v>350</v>
      </c>
      <c r="E33" s="31">
        <v>350</v>
      </c>
      <c r="F33" s="31">
        <v>350</v>
      </c>
      <c r="G33" s="31">
        <v>250</v>
      </c>
      <c r="H33" s="31">
        <v>300</v>
      </c>
      <c r="I33" s="31">
        <v>300</v>
      </c>
    </row>
    <row r="34" spans="1:9" ht="12.75">
      <c r="A34" s="33">
        <v>3.2</v>
      </c>
      <c r="B34" s="31">
        <v>350</v>
      </c>
      <c r="C34" s="31">
        <v>350</v>
      </c>
      <c r="D34" s="32">
        <v>300</v>
      </c>
      <c r="E34" s="31">
        <v>350</v>
      </c>
      <c r="F34" s="32">
        <v>300</v>
      </c>
      <c r="G34" s="31">
        <v>250</v>
      </c>
      <c r="H34" s="31">
        <v>300</v>
      </c>
      <c r="I34" s="32">
        <v>250</v>
      </c>
    </row>
    <row r="35" spans="1:9" ht="12.75">
      <c r="A35" s="33">
        <v>3.3</v>
      </c>
      <c r="B35" s="31">
        <v>350</v>
      </c>
      <c r="C35" s="31">
        <v>350</v>
      </c>
      <c r="D35" s="31">
        <v>300</v>
      </c>
      <c r="E35" s="32">
        <v>300</v>
      </c>
      <c r="F35" s="32">
        <v>300</v>
      </c>
      <c r="G35" s="31">
        <v>250</v>
      </c>
      <c r="H35" s="32">
        <v>250</v>
      </c>
      <c r="I35" s="31">
        <v>250</v>
      </c>
    </row>
    <row r="36" spans="1:9" ht="12.75">
      <c r="A36" s="33">
        <v>3.7</v>
      </c>
      <c r="B36" s="31">
        <v>350</v>
      </c>
      <c r="C36" s="32">
        <v>300</v>
      </c>
      <c r="D36" s="31">
        <v>300</v>
      </c>
      <c r="E36" s="31">
        <v>300</v>
      </c>
      <c r="F36" s="32">
        <v>300</v>
      </c>
      <c r="G36" s="31">
        <v>250</v>
      </c>
      <c r="H36" s="31">
        <v>250</v>
      </c>
      <c r="I36" s="31">
        <v>250</v>
      </c>
    </row>
    <row r="37" spans="1:9" ht="12.75">
      <c r="A37" s="33">
        <v>3.9</v>
      </c>
      <c r="B37" s="31">
        <v>300</v>
      </c>
      <c r="C37" s="31">
        <v>300</v>
      </c>
      <c r="D37" s="31">
        <v>300</v>
      </c>
      <c r="E37" s="31">
        <v>300</v>
      </c>
      <c r="F37" s="32">
        <v>300</v>
      </c>
      <c r="G37" s="31">
        <v>250</v>
      </c>
      <c r="H37" s="31">
        <v>250</v>
      </c>
      <c r="I37" s="31">
        <v>250</v>
      </c>
    </row>
    <row r="38" spans="1:9" ht="12.75">
      <c r="A38" s="33">
        <v>4.1</v>
      </c>
      <c r="B38" s="31">
        <v>300</v>
      </c>
      <c r="C38" s="31">
        <v>300</v>
      </c>
      <c r="D38" s="31">
        <v>300</v>
      </c>
      <c r="E38" s="31">
        <v>300</v>
      </c>
      <c r="F38" s="32">
        <v>300</v>
      </c>
      <c r="G38" s="32">
        <v>200</v>
      </c>
      <c r="H38" s="31">
        <v>250</v>
      </c>
      <c r="I38" s="32">
        <v>200</v>
      </c>
    </row>
    <row r="39" spans="1:13" ht="12.75">
      <c r="A39" s="33">
        <v>4.2</v>
      </c>
      <c r="B39" s="31">
        <v>300</v>
      </c>
      <c r="C39" s="31">
        <v>300</v>
      </c>
      <c r="D39" s="31">
        <v>300</v>
      </c>
      <c r="E39" s="31">
        <v>300</v>
      </c>
      <c r="F39" s="32">
        <v>300</v>
      </c>
      <c r="G39" s="31">
        <v>200</v>
      </c>
      <c r="H39" s="31">
        <v>250</v>
      </c>
      <c r="I39" s="32">
        <v>200</v>
      </c>
      <c r="M39">
        <v>40</v>
      </c>
    </row>
    <row r="40" spans="1:9" ht="12.75">
      <c r="A40" s="33">
        <v>4.3</v>
      </c>
      <c r="B40" s="31">
        <v>300</v>
      </c>
      <c r="C40" s="31">
        <v>300</v>
      </c>
      <c r="D40" s="32">
        <v>250</v>
      </c>
      <c r="E40" s="31">
        <v>300</v>
      </c>
      <c r="F40" s="32">
        <v>250</v>
      </c>
      <c r="G40" s="31">
        <v>200</v>
      </c>
      <c r="H40" s="32">
        <v>200</v>
      </c>
      <c r="I40" s="32">
        <v>200</v>
      </c>
    </row>
    <row r="41" spans="1:9" ht="12.75">
      <c r="A41" s="33">
        <v>4.5</v>
      </c>
      <c r="B41" s="31">
        <v>300</v>
      </c>
      <c r="C41" s="31">
        <v>300</v>
      </c>
      <c r="D41" s="31">
        <v>250</v>
      </c>
      <c r="E41" s="32">
        <v>250</v>
      </c>
      <c r="F41" s="32">
        <v>250</v>
      </c>
      <c r="G41" s="31">
        <v>200</v>
      </c>
      <c r="H41" s="31">
        <v>200</v>
      </c>
      <c r="I41" s="32">
        <v>200</v>
      </c>
    </row>
    <row r="42" spans="1:9" ht="12.75">
      <c r="A42" s="33">
        <v>5</v>
      </c>
      <c r="B42" s="31">
        <v>300</v>
      </c>
      <c r="C42" s="32">
        <v>250</v>
      </c>
      <c r="D42" s="31">
        <v>250</v>
      </c>
      <c r="E42" s="31">
        <v>250</v>
      </c>
      <c r="F42" s="32">
        <v>250</v>
      </c>
      <c r="G42" s="31">
        <v>200</v>
      </c>
      <c r="H42" s="31">
        <v>200</v>
      </c>
      <c r="I42" s="32">
        <v>200</v>
      </c>
    </row>
    <row r="43" spans="1:9" ht="12.75">
      <c r="A43" s="33">
        <v>5.3</v>
      </c>
      <c r="B43" s="31">
        <v>250</v>
      </c>
      <c r="C43" s="31">
        <v>250</v>
      </c>
      <c r="D43" s="31">
        <v>250</v>
      </c>
      <c r="E43" s="31">
        <v>250</v>
      </c>
      <c r="F43" s="32">
        <v>250</v>
      </c>
      <c r="G43" s="31">
        <v>200</v>
      </c>
      <c r="H43" s="31">
        <v>200</v>
      </c>
      <c r="I43" s="32">
        <v>200</v>
      </c>
    </row>
    <row r="44" spans="1:9" ht="12.75">
      <c r="A44" s="33">
        <v>5.7</v>
      </c>
      <c r="B44" s="31">
        <v>250</v>
      </c>
      <c r="C44" s="31">
        <v>250</v>
      </c>
      <c r="D44" s="31">
        <v>250</v>
      </c>
      <c r="E44" s="31">
        <v>250</v>
      </c>
      <c r="F44" s="32">
        <v>250</v>
      </c>
      <c r="G44" s="31">
        <v>200</v>
      </c>
      <c r="H44" s="31">
        <v>200</v>
      </c>
      <c r="I44" s="32">
        <v>150</v>
      </c>
    </row>
    <row r="45" spans="1:9" ht="12.75">
      <c r="A45" s="33">
        <v>5.8</v>
      </c>
      <c r="B45" s="31">
        <v>250</v>
      </c>
      <c r="C45" s="31">
        <v>250</v>
      </c>
      <c r="D45" s="31">
        <v>250</v>
      </c>
      <c r="E45" s="31">
        <v>250</v>
      </c>
      <c r="F45" s="32">
        <v>250</v>
      </c>
      <c r="G45" s="32">
        <v>150</v>
      </c>
      <c r="H45" s="31">
        <v>200</v>
      </c>
      <c r="I45" s="32">
        <v>150</v>
      </c>
    </row>
    <row r="46" spans="1:9" ht="12.75">
      <c r="A46" s="33">
        <v>5.9</v>
      </c>
      <c r="B46" s="31">
        <v>250</v>
      </c>
      <c r="C46" s="31">
        <v>250</v>
      </c>
      <c r="D46" s="31">
        <v>250</v>
      </c>
      <c r="E46" s="31">
        <v>250</v>
      </c>
      <c r="F46" s="32">
        <v>250</v>
      </c>
      <c r="G46" s="32">
        <v>150</v>
      </c>
      <c r="H46" s="32">
        <v>150</v>
      </c>
      <c r="I46" s="32">
        <v>150</v>
      </c>
    </row>
    <row r="47" spans="1:9" ht="12.75">
      <c r="A47" s="33">
        <v>6</v>
      </c>
      <c r="B47" s="31">
        <v>250</v>
      </c>
      <c r="C47" s="31">
        <v>250</v>
      </c>
      <c r="D47" s="31">
        <v>250</v>
      </c>
      <c r="E47" s="31">
        <v>250</v>
      </c>
      <c r="F47" s="32">
        <v>200</v>
      </c>
      <c r="G47" s="32">
        <v>150</v>
      </c>
      <c r="H47" s="32">
        <v>150</v>
      </c>
      <c r="I47" s="32">
        <v>150</v>
      </c>
    </row>
    <row r="48" spans="1:13" ht="12.75">
      <c r="A48" s="33">
        <v>6.2</v>
      </c>
      <c r="B48" s="31">
        <v>250</v>
      </c>
      <c r="C48" s="31">
        <v>250</v>
      </c>
      <c r="D48" s="32">
        <v>200</v>
      </c>
      <c r="E48" s="31">
        <v>250</v>
      </c>
      <c r="F48" s="32">
        <v>200</v>
      </c>
      <c r="G48" s="32">
        <v>150</v>
      </c>
      <c r="H48" s="32">
        <v>150</v>
      </c>
      <c r="I48" s="32">
        <v>150</v>
      </c>
      <c r="M48">
        <v>50</v>
      </c>
    </row>
    <row r="49" spans="1:9" ht="12.75">
      <c r="A49" s="33">
        <v>6.4</v>
      </c>
      <c r="B49" s="31">
        <v>250</v>
      </c>
      <c r="C49" s="31">
        <v>250</v>
      </c>
      <c r="D49" s="31">
        <v>200</v>
      </c>
      <c r="E49" s="32">
        <v>200</v>
      </c>
      <c r="F49" s="32">
        <v>200</v>
      </c>
      <c r="G49" s="32">
        <v>150</v>
      </c>
      <c r="H49" s="32">
        <v>150</v>
      </c>
      <c r="I49" s="32">
        <v>150</v>
      </c>
    </row>
    <row r="50" spans="1:11" ht="12.75">
      <c r="A50" s="33">
        <v>7.1</v>
      </c>
      <c r="B50" s="31">
        <v>250</v>
      </c>
      <c r="C50" s="31">
        <v>250</v>
      </c>
      <c r="D50" s="31">
        <v>200</v>
      </c>
      <c r="E50" s="31">
        <v>200</v>
      </c>
      <c r="F50" s="32">
        <v>200</v>
      </c>
      <c r="G50" s="32">
        <v>150</v>
      </c>
      <c r="H50" s="32">
        <v>150</v>
      </c>
      <c r="I50" s="32">
        <v>150</v>
      </c>
      <c r="K50">
        <v>30</v>
      </c>
    </row>
    <row r="51" spans="1:13" ht="12.75">
      <c r="A51" s="33">
        <v>7.4</v>
      </c>
      <c r="B51" s="31">
        <v>250</v>
      </c>
      <c r="C51" s="32">
        <v>200</v>
      </c>
      <c r="D51" s="31">
        <v>200</v>
      </c>
      <c r="E51" s="31">
        <v>200</v>
      </c>
      <c r="F51" s="32">
        <v>200</v>
      </c>
      <c r="G51" s="32">
        <v>150</v>
      </c>
      <c r="H51" s="32">
        <v>150</v>
      </c>
      <c r="I51" s="32">
        <v>150</v>
      </c>
      <c r="M51">
        <v>60</v>
      </c>
    </row>
    <row r="52" spans="1:9" ht="12.75">
      <c r="A52" s="33">
        <v>7.6</v>
      </c>
      <c r="B52" s="31">
        <v>250</v>
      </c>
      <c r="C52" s="31">
        <v>200</v>
      </c>
      <c r="D52" s="31">
        <v>200</v>
      </c>
      <c r="E52" s="31">
        <v>200</v>
      </c>
      <c r="F52" s="32">
        <v>200</v>
      </c>
      <c r="G52" s="32">
        <v>150</v>
      </c>
      <c r="H52" s="32">
        <v>150</v>
      </c>
      <c r="I52" s="32">
        <v>100</v>
      </c>
    </row>
    <row r="53" spans="1:11" ht="12.75">
      <c r="A53" s="33">
        <v>7.9</v>
      </c>
      <c r="B53" s="31">
        <v>200</v>
      </c>
      <c r="C53" s="31">
        <v>200</v>
      </c>
      <c r="D53" s="31">
        <v>200</v>
      </c>
      <c r="E53" s="31">
        <v>200</v>
      </c>
      <c r="F53" s="32">
        <v>200</v>
      </c>
      <c r="G53" s="32">
        <v>150</v>
      </c>
      <c r="H53" s="32">
        <v>150</v>
      </c>
      <c r="I53" s="32">
        <v>90</v>
      </c>
      <c r="K53">
        <v>40</v>
      </c>
    </row>
    <row r="54" spans="1:13" ht="12.75">
      <c r="A54" s="33">
        <v>8</v>
      </c>
      <c r="B54" s="31">
        <v>200</v>
      </c>
      <c r="C54" s="31">
        <v>200</v>
      </c>
      <c r="D54" s="31">
        <v>200</v>
      </c>
      <c r="E54" s="31">
        <v>200</v>
      </c>
      <c r="F54" s="32">
        <v>200</v>
      </c>
      <c r="G54" s="32">
        <v>150</v>
      </c>
      <c r="H54" s="32">
        <v>150</v>
      </c>
      <c r="I54" s="32">
        <v>90</v>
      </c>
      <c r="M54">
        <v>70</v>
      </c>
    </row>
    <row r="55" spans="1:9" ht="12.75">
      <c r="A55" s="33">
        <v>8.1</v>
      </c>
      <c r="B55" s="31">
        <v>200</v>
      </c>
      <c r="C55" s="31">
        <v>200</v>
      </c>
      <c r="D55" s="31">
        <v>200</v>
      </c>
      <c r="E55" s="31">
        <v>200</v>
      </c>
      <c r="F55" s="32">
        <v>200</v>
      </c>
      <c r="G55" s="32">
        <v>150</v>
      </c>
      <c r="H55" s="32">
        <v>150</v>
      </c>
      <c r="I55" s="32">
        <v>80</v>
      </c>
    </row>
    <row r="56" spans="1:12" ht="12.75">
      <c r="A56" s="33">
        <v>8.2</v>
      </c>
      <c r="B56" s="31">
        <v>200</v>
      </c>
      <c r="C56" s="31">
        <v>200</v>
      </c>
      <c r="D56" s="31">
        <v>200</v>
      </c>
      <c r="E56" s="31">
        <v>200</v>
      </c>
      <c r="F56" s="32">
        <v>200</v>
      </c>
      <c r="G56" s="32">
        <v>150</v>
      </c>
      <c r="H56" s="32">
        <v>150</v>
      </c>
      <c r="I56" s="34" t="s">
        <v>106</v>
      </c>
      <c r="L56">
        <v>20</v>
      </c>
    </row>
    <row r="57" spans="1:9" ht="12.75">
      <c r="A57" s="33">
        <v>8.3</v>
      </c>
      <c r="B57" s="31">
        <v>200</v>
      </c>
      <c r="C57" s="31">
        <v>200</v>
      </c>
      <c r="D57" s="31">
        <v>200</v>
      </c>
      <c r="E57" s="31">
        <v>200</v>
      </c>
      <c r="F57" s="32">
        <v>200</v>
      </c>
      <c r="G57" s="32">
        <v>150</v>
      </c>
      <c r="H57" s="32">
        <v>100</v>
      </c>
      <c r="I57" s="34" t="s">
        <v>106</v>
      </c>
    </row>
    <row r="58" spans="1:9" ht="12.75">
      <c r="A58" s="33">
        <v>8.7</v>
      </c>
      <c r="B58" s="31">
        <v>200</v>
      </c>
      <c r="C58" s="31">
        <v>200</v>
      </c>
      <c r="D58" s="31">
        <v>200</v>
      </c>
      <c r="E58" s="31">
        <v>200</v>
      </c>
      <c r="F58" s="32">
        <v>200</v>
      </c>
      <c r="G58" s="32">
        <v>100</v>
      </c>
      <c r="H58" s="32">
        <v>100</v>
      </c>
      <c r="I58" s="34" t="s">
        <v>106</v>
      </c>
    </row>
    <row r="59" spans="1:11" ht="12.75">
      <c r="A59" s="33">
        <v>8.8</v>
      </c>
      <c r="B59" s="31">
        <v>200</v>
      </c>
      <c r="C59" s="31">
        <v>200</v>
      </c>
      <c r="D59" s="31">
        <v>200</v>
      </c>
      <c r="E59" s="31">
        <v>200</v>
      </c>
      <c r="F59" s="32">
        <v>200</v>
      </c>
      <c r="G59" s="32">
        <v>100</v>
      </c>
      <c r="H59" s="32">
        <v>90</v>
      </c>
      <c r="I59" s="34" t="s">
        <v>106</v>
      </c>
      <c r="K59">
        <v>50</v>
      </c>
    </row>
    <row r="60" spans="1:9" ht="12.75">
      <c r="A60" s="33">
        <v>9.2</v>
      </c>
      <c r="B60" s="31">
        <v>200</v>
      </c>
      <c r="C60" s="31">
        <v>200</v>
      </c>
      <c r="D60" s="31">
        <v>200</v>
      </c>
      <c r="E60" s="31">
        <v>200</v>
      </c>
      <c r="F60" s="32">
        <v>200</v>
      </c>
      <c r="G60" s="32">
        <v>100</v>
      </c>
      <c r="H60" s="32">
        <v>80</v>
      </c>
      <c r="I60" s="34" t="s">
        <v>106</v>
      </c>
    </row>
    <row r="61" spans="1:11" ht="12.75">
      <c r="A61" s="33">
        <v>9.3</v>
      </c>
      <c r="B61" s="31">
        <v>200</v>
      </c>
      <c r="C61" s="31">
        <v>200</v>
      </c>
      <c r="D61" s="31">
        <v>200</v>
      </c>
      <c r="E61" s="31">
        <v>200</v>
      </c>
      <c r="F61" s="32">
        <v>200</v>
      </c>
      <c r="G61" s="32">
        <v>100</v>
      </c>
      <c r="H61" s="32">
        <v>80</v>
      </c>
      <c r="I61" s="34" t="s">
        <v>106</v>
      </c>
      <c r="K61">
        <v>60</v>
      </c>
    </row>
    <row r="62" spans="1:9" ht="12.75">
      <c r="A62" s="33">
        <v>9.4</v>
      </c>
      <c r="B62" s="31">
        <v>200</v>
      </c>
      <c r="C62" s="31">
        <v>200</v>
      </c>
      <c r="D62" s="31">
        <v>200</v>
      </c>
      <c r="E62" s="31">
        <v>200</v>
      </c>
      <c r="F62" s="32">
        <v>150</v>
      </c>
      <c r="G62" s="32">
        <v>100</v>
      </c>
      <c r="H62" s="32">
        <v>80</v>
      </c>
      <c r="I62" s="34" t="s">
        <v>106</v>
      </c>
    </row>
    <row r="63" spans="1:9" ht="12.75">
      <c r="A63" s="33">
        <v>9.5</v>
      </c>
      <c r="B63" s="31">
        <v>200</v>
      </c>
      <c r="C63" s="31">
        <v>200</v>
      </c>
      <c r="D63" s="31">
        <v>200</v>
      </c>
      <c r="E63" s="31">
        <v>200</v>
      </c>
      <c r="F63" s="32">
        <v>150</v>
      </c>
      <c r="G63" s="32">
        <v>90</v>
      </c>
      <c r="H63" s="32">
        <v>70</v>
      </c>
      <c r="I63" s="34" t="s">
        <v>106</v>
      </c>
    </row>
    <row r="64" spans="1:9" ht="12.75">
      <c r="A64" s="33">
        <v>9.8</v>
      </c>
      <c r="B64" s="31">
        <v>200</v>
      </c>
      <c r="C64" s="31">
        <v>200</v>
      </c>
      <c r="D64" s="32">
        <v>150</v>
      </c>
      <c r="E64" s="31">
        <v>200</v>
      </c>
      <c r="F64" s="32">
        <v>150</v>
      </c>
      <c r="G64" s="32">
        <v>90</v>
      </c>
      <c r="H64" s="34" t="s">
        <v>106</v>
      </c>
      <c r="I64" s="34" t="s">
        <v>106</v>
      </c>
    </row>
    <row r="65" spans="1:9" ht="12.75">
      <c r="A65" s="33">
        <v>10</v>
      </c>
      <c r="B65" s="31">
        <v>200</v>
      </c>
      <c r="C65" s="31">
        <v>200</v>
      </c>
      <c r="D65" s="32">
        <v>150</v>
      </c>
      <c r="E65" s="32">
        <v>150</v>
      </c>
      <c r="F65" s="32">
        <v>150</v>
      </c>
      <c r="G65" s="32">
        <v>80</v>
      </c>
      <c r="H65" s="34" t="s">
        <v>106</v>
      </c>
      <c r="I65" s="34" t="s">
        <v>106</v>
      </c>
    </row>
    <row r="66" spans="1:9" ht="12.75">
      <c r="A66" s="33">
        <v>12</v>
      </c>
      <c r="B66" s="31">
        <v>200</v>
      </c>
      <c r="C66" s="32">
        <v>150</v>
      </c>
      <c r="D66" s="32">
        <v>150</v>
      </c>
      <c r="E66" s="32">
        <v>150</v>
      </c>
      <c r="F66" s="32">
        <v>150</v>
      </c>
      <c r="G66" s="32">
        <v>70</v>
      </c>
      <c r="H66" s="34" t="s">
        <v>106</v>
      </c>
      <c r="I66" s="34" t="s">
        <v>106</v>
      </c>
    </row>
    <row r="67" spans="1:9" ht="12.75">
      <c r="A67" s="33">
        <v>13</v>
      </c>
      <c r="B67" s="31">
        <v>150</v>
      </c>
      <c r="C67" s="32">
        <v>150</v>
      </c>
      <c r="D67" s="32">
        <v>150</v>
      </c>
      <c r="E67" s="32">
        <v>150</v>
      </c>
      <c r="F67" s="32">
        <v>150</v>
      </c>
      <c r="G67" s="32">
        <v>60</v>
      </c>
      <c r="H67" s="34" t="s">
        <v>106</v>
      </c>
      <c r="I67" s="34" t="s">
        <v>106</v>
      </c>
    </row>
    <row r="68" spans="1:9" ht="12.75">
      <c r="A68" s="33">
        <v>15</v>
      </c>
      <c r="B68" s="32">
        <v>150</v>
      </c>
      <c r="C68" s="32">
        <v>150</v>
      </c>
      <c r="D68" s="32">
        <v>150</v>
      </c>
      <c r="E68" s="32">
        <v>150</v>
      </c>
      <c r="F68" s="32">
        <v>150</v>
      </c>
      <c r="G68" s="32">
        <v>50</v>
      </c>
      <c r="H68" s="34" t="s">
        <v>106</v>
      </c>
      <c r="I68" s="34" t="s">
        <v>106</v>
      </c>
    </row>
    <row r="69" spans="1:9" ht="12.75">
      <c r="A69" s="33">
        <v>17</v>
      </c>
      <c r="B69" s="32">
        <v>150</v>
      </c>
      <c r="C69" s="32">
        <v>150</v>
      </c>
      <c r="D69" s="32">
        <v>150</v>
      </c>
      <c r="E69" s="32">
        <v>150</v>
      </c>
      <c r="F69" s="32">
        <v>100</v>
      </c>
      <c r="G69" s="32">
        <v>40</v>
      </c>
      <c r="H69" s="34" t="s">
        <v>106</v>
      </c>
      <c r="I69" s="34" t="s">
        <v>106</v>
      </c>
    </row>
    <row r="70" spans="1:9" ht="12.75">
      <c r="A70" s="33">
        <v>18</v>
      </c>
      <c r="B70" s="32">
        <v>150</v>
      </c>
      <c r="C70" s="32">
        <v>150</v>
      </c>
      <c r="D70" s="32">
        <v>100</v>
      </c>
      <c r="E70" s="32">
        <v>100</v>
      </c>
      <c r="F70" s="32">
        <v>100</v>
      </c>
      <c r="G70" s="32">
        <v>40</v>
      </c>
      <c r="H70" s="34" t="s">
        <v>106</v>
      </c>
      <c r="I70" s="34" t="s">
        <v>106</v>
      </c>
    </row>
    <row r="71" spans="1:9" ht="12.75">
      <c r="A71" s="33">
        <v>19</v>
      </c>
      <c r="B71" s="32">
        <v>150</v>
      </c>
      <c r="C71" s="32">
        <v>150</v>
      </c>
      <c r="D71" s="32">
        <v>100</v>
      </c>
      <c r="E71" s="32">
        <v>100</v>
      </c>
      <c r="F71" s="32">
        <v>90</v>
      </c>
      <c r="G71" s="32">
        <v>40</v>
      </c>
      <c r="H71" s="34" t="s">
        <v>106</v>
      </c>
      <c r="I71" s="34" t="s">
        <v>106</v>
      </c>
    </row>
    <row r="72" spans="1:9" ht="12.75">
      <c r="A72" s="33">
        <v>21</v>
      </c>
      <c r="B72" s="32">
        <v>150</v>
      </c>
      <c r="C72" s="32">
        <v>150</v>
      </c>
      <c r="D72" s="32">
        <v>100</v>
      </c>
      <c r="E72" s="32">
        <v>90</v>
      </c>
      <c r="F72" s="32">
        <v>90</v>
      </c>
      <c r="G72" s="32">
        <v>40</v>
      </c>
      <c r="H72" s="34" t="s">
        <v>106</v>
      </c>
      <c r="I72" s="34" t="s">
        <v>106</v>
      </c>
    </row>
    <row r="73" spans="1:9" ht="12.75">
      <c r="A73" s="33">
        <v>22</v>
      </c>
      <c r="B73" s="32">
        <v>150</v>
      </c>
      <c r="C73" s="32">
        <v>150</v>
      </c>
      <c r="D73" s="32">
        <v>90</v>
      </c>
      <c r="E73" s="31">
        <v>90</v>
      </c>
      <c r="F73" s="32">
        <v>90</v>
      </c>
      <c r="G73" s="32">
        <v>30</v>
      </c>
      <c r="H73" s="34" t="s">
        <v>106</v>
      </c>
      <c r="I73" s="34" t="s">
        <v>106</v>
      </c>
    </row>
    <row r="74" spans="1:9" ht="12.75">
      <c r="A74" s="33">
        <v>23</v>
      </c>
      <c r="B74" s="32">
        <v>150</v>
      </c>
      <c r="C74" s="32">
        <v>100</v>
      </c>
      <c r="D74" s="31">
        <v>90</v>
      </c>
      <c r="E74" s="31">
        <v>90</v>
      </c>
      <c r="F74" s="32">
        <v>80</v>
      </c>
      <c r="G74" s="32">
        <v>30</v>
      </c>
      <c r="H74" s="34" t="s">
        <v>106</v>
      </c>
      <c r="I74" s="34" t="s">
        <v>106</v>
      </c>
    </row>
    <row r="75" spans="1:9" ht="12.75">
      <c r="A75" s="33">
        <v>25</v>
      </c>
      <c r="B75" s="32">
        <v>150</v>
      </c>
      <c r="C75" s="32">
        <v>100</v>
      </c>
      <c r="D75" s="31">
        <v>90</v>
      </c>
      <c r="E75" s="32">
        <v>80</v>
      </c>
      <c r="F75" s="32">
        <v>80</v>
      </c>
      <c r="G75" s="32">
        <v>30</v>
      </c>
      <c r="H75" s="34" t="s">
        <v>106</v>
      </c>
      <c r="I75" s="34" t="s">
        <v>106</v>
      </c>
    </row>
    <row r="76" spans="1:9" ht="12.75">
      <c r="A76" s="33">
        <v>26</v>
      </c>
      <c r="B76" s="31">
        <v>100</v>
      </c>
      <c r="C76" s="32">
        <v>100</v>
      </c>
      <c r="D76" s="32">
        <v>80</v>
      </c>
      <c r="E76" s="31">
        <v>80</v>
      </c>
      <c r="F76" s="32">
        <v>80</v>
      </c>
      <c r="G76" s="32">
        <v>30</v>
      </c>
      <c r="H76" s="34" t="s">
        <v>106</v>
      </c>
      <c r="I76" s="34" t="s">
        <v>106</v>
      </c>
    </row>
    <row r="77" spans="1:9" ht="12.75">
      <c r="A77" s="33">
        <v>27</v>
      </c>
      <c r="B77" s="31">
        <v>100</v>
      </c>
      <c r="C77" s="32">
        <v>90</v>
      </c>
      <c r="D77" s="31">
        <v>80</v>
      </c>
      <c r="E77" s="31">
        <v>80</v>
      </c>
      <c r="F77" s="32">
        <v>70</v>
      </c>
      <c r="G77" s="32">
        <v>30</v>
      </c>
      <c r="H77" s="34" t="s">
        <v>106</v>
      </c>
      <c r="I77" s="34" t="s">
        <v>106</v>
      </c>
    </row>
    <row r="78" spans="1:9" ht="12.75">
      <c r="A78" s="33">
        <v>30</v>
      </c>
      <c r="B78" s="31">
        <v>100</v>
      </c>
      <c r="C78" s="31">
        <v>90</v>
      </c>
      <c r="D78" s="31">
        <v>80</v>
      </c>
      <c r="E78" s="32">
        <v>70</v>
      </c>
      <c r="F78" s="32">
        <v>70</v>
      </c>
      <c r="G78" s="32">
        <v>30</v>
      </c>
      <c r="H78" s="34" t="s">
        <v>106</v>
      </c>
      <c r="I78" s="34" t="s">
        <v>106</v>
      </c>
    </row>
    <row r="79" spans="1:9" ht="12.75">
      <c r="A79" s="33">
        <v>31</v>
      </c>
      <c r="B79" s="31">
        <v>90</v>
      </c>
      <c r="C79" s="31">
        <v>90</v>
      </c>
      <c r="D79" s="31">
        <v>80</v>
      </c>
      <c r="E79" s="31">
        <v>70</v>
      </c>
      <c r="F79" s="32">
        <v>70</v>
      </c>
      <c r="G79" s="32">
        <v>30</v>
      </c>
      <c r="H79" s="34" t="s">
        <v>106</v>
      </c>
      <c r="I79" s="34" t="s">
        <v>106</v>
      </c>
    </row>
    <row r="80" spans="1:9" ht="12.75">
      <c r="A80" s="33">
        <v>32</v>
      </c>
      <c r="B80" s="31">
        <v>90</v>
      </c>
      <c r="C80" s="32">
        <v>80</v>
      </c>
      <c r="D80" s="32">
        <v>70</v>
      </c>
      <c r="E80" s="31">
        <v>70</v>
      </c>
      <c r="F80" s="32">
        <v>70</v>
      </c>
      <c r="G80" s="32">
        <v>20</v>
      </c>
      <c r="H80" s="34" t="s">
        <v>106</v>
      </c>
      <c r="I80" s="34" t="s">
        <v>106</v>
      </c>
    </row>
    <row r="81" spans="1:9" ht="12.75">
      <c r="A81" s="33">
        <v>33</v>
      </c>
      <c r="B81" s="31">
        <v>90</v>
      </c>
      <c r="C81" s="31">
        <v>80</v>
      </c>
      <c r="D81" s="31">
        <v>70</v>
      </c>
      <c r="E81" s="31">
        <v>70</v>
      </c>
      <c r="F81" s="32">
        <v>60</v>
      </c>
      <c r="G81" s="32" t="s">
        <v>125</v>
      </c>
      <c r="H81" s="34" t="s">
        <v>106</v>
      </c>
      <c r="I81" s="34" t="s">
        <v>106</v>
      </c>
    </row>
    <row r="82" spans="1:9" ht="12.75">
      <c r="A82" s="33">
        <v>36</v>
      </c>
      <c r="B82" s="31">
        <v>90</v>
      </c>
      <c r="C82" s="31">
        <v>80</v>
      </c>
      <c r="D82" s="31">
        <v>70</v>
      </c>
      <c r="E82" s="32">
        <v>60</v>
      </c>
      <c r="F82" s="32">
        <v>60</v>
      </c>
      <c r="G82" s="32" t="s">
        <v>125</v>
      </c>
      <c r="H82" s="34" t="s">
        <v>106</v>
      </c>
      <c r="I82" s="34" t="s">
        <v>106</v>
      </c>
    </row>
    <row r="83" spans="1:9" ht="12.75">
      <c r="A83" s="33">
        <v>37</v>
      </c>
      <c r="B83" s="31">
        <v>80</v>
      </c>
      <c r="C83" s="31">
        <v>80</v>
      </c>
      <c r="D83" s="31">
        <v>70</v>
      </c>
      <c r="E83" s="32">
        <v>60</v>
      </c>
      <c r="F83" s="32">
        <v>60</v>
      </c>
      <c r="G83" s="32" t="s">
        <v>125</v>
      </c>
      <c r="H83" s="34" t="s">
        <v>106</v>
      </c>
      <c r="I83" s="34" t="s">
        <v>106</v>
      </c>
    </row>
    <row r="84" spans="1:9" ht="12.75">
      <c r="A84" s="33">
        <v>38</v>
      </c>
      <c r="B84" s="31">
        <v>80</v>
      </c>
      <c r="C84" s="32">
        <v>70</v>
      </c>
      <c r="D84" s="31">
        <v>70</v>
      </c>
      <c r="E84" s="32">
        <v>60</v>
      </c>
      <c r="F84" s="32">
        <v>60</v>
      </c>
      <c r="G84" s="32" t="s">
        <v>125</v>
      </c>
      <c r="H84" s="34" t="s">
        <v>106</v>
      </c>
      <c r="I84" s="34" t="s">
        <v>106</v>
      </c>
    </row>
    <row r="85" spans="1:9" ht="12.75">
      <c r="A85" s="33">
        <v>40</v>
      </c>
      <c r="B85" s="31">
        <v>80</v>
      </c>
      <c r="C85" s="31">
        <v>70</v>
      </c>
      <c r="D85" s="31">
        <v>70</v>
      </c>
      <c r="E85" s="32">
        <v>60</v>
      </c>
      <c r="F85" s="32">
        <v>50</v>
      </c>
      <c r="G85" s="32" t="s">
        <v>125</v>
      </c>
      <c r="H85" s="34" t="s">
        <v>106</v>
      </c>
      <c r="I85" s="34" t="s">
        <v>106</v>
      </c>
    </row>
    <row r="86" spans="1:9" ht="12.75">
      <c r="A86" s="33">
        <v>41</v>
      </c>
      <c r="B86" s="31">
        <v>80</v>
      </c>
      <c r="C86" s="31">
        <v>70</v>
      </c>
      <c r="D86" s="32">
        <v>60</v>
      </c>
      <c r="E86" s="32">
        <v>60</v>
      </c>
      <c r="F86" s="32">
        <v>50</v>
      </c>
      <c r="G86" s="32" t="s">
        <v>125</v>
      </c>
      <c r="H86" s="34" t="s">
        <v>106</v>
      </c>
      <c r="I86" s="34" t="s">
        <v>106</v>
      </c>
    </row>
    <row r="87" spans="1:9" ht="12.75">
      <c r="A87" s="33">
        <v>45</v>
      </c>
      <c r="B87" s="31">
        <v>80</v>
      </c>
      <c r="C87" s="31">
        <v>70</v>
      </c>
      <c r="D87" s="32">
        <v>60</v>
      </c>
      <c r="E87" s="32">
        <v>50</v>
      </c>
      <c r="F87" s="32">
        <v>50</v>
      </c>
      <c r="G87" s="32" t="s">
        <v>125</v>
      </c>
      <c r="H87" s="34" t="s">
        <v>106</v>
      </c>
      <c r="I87" s="34" t="s">
        <v>106</v>
      </c>
    </row>
    <row r="88" spans="1:9" ht="12.75">
      <c r="A88" s="33">
        <v>46</v>
      </c>
      <c r="B88" s="31">
        <v>70</v>
      </c>
      <c r="C88" s="31">
        <v>70</v>
      </c>
      <c r="D88" s="32">
        <v>60</v>
      </c>
      <c r="E88" s="31">
        <v>50</v>
      </c>
      <c r="F88" s="32">
        <v>50</v>
      </c>
      <c r="G88" s="32" t="s">
        <v>125</v>
      </c>
      <c r="H88" s="34" t="s">
        <v>106</v>
      </c>
      <c r="I88" s="34" t="s">
        <v>106</v>
      </c>
    </row>
    <row r="89" spans="1:9" ht="12.75">
      <c r="A89" s="33">
        <v>47</v>
      </c>
      <c r="B89" s="31">
        <v>70</v>
      </c>
      <c r="C89" s="32">
        <v>60</v>
      </c>
      <c r="D89" s="32">
        <v>60</v>
      </c>
      <c r="E89" s="31">
        <v>50</v>
      </c>
      <c r="F89" s="32">
        <v>50</v>
      </c>
      <c r="G89" s="32" t="s">
        <v>125</v>
      </c>
      <c r="H89" s="34" t="s">
        <v>106</v>
      </c>
      <c r="I89" s="34" t="s">
        <v>106</v>
      </c>
    </row>
    <row r="90" spans="1:9" ht="12.75">
      <c r="A90" s="33">
        <v>50</v>
      </c>
      <c r="B90" s="31">
        <v>70</v>
      </c>
      <c r="C90" s="32">
        <v>60</v>
      </c>
      <c r="D90" s="32">
        <v>60</v>
      </c>
      <c r="E90" s="31">
        <v>50</v>
      </c>
      <c r="F90" s="32">
        <v>40</v>
      </c>
      <c r="G90" s="32" t="s">
        <v>125</v>
      </c>
      <c r="H90" s="34" t="s">
        <v>106</v>
      </c>
      <c r="I90" s="34" t="s">
        <v>106</v>
      </c>
    </row>
    <row r="91" spans="1:9" ht="12.75">
      <c r="A91" s="33">
        <v>53</v>
      </c>
      <c r="B91" s="31">
        <v>70</v>
      </c>
      <c r="C91" s="32">
        <v>60</v>
      </c>
      <c r="D91" s="32">
        <v>50</v>
      </c>
      <c r="E91" s="31">
        <v>50</v>
      </c>
      <c r="F91" s="32">
        <v>40</v>
      </c>
      <c r="G91" s="32" t="s">
        <v>125</v>
      </c>
      <c r="H91" s="34" t="s">
        <v>106</v>
      </c>
      <c r="I91" s="34" t="s">
        <v>106</v>
      </c>
    </row>
    <row r="92" spans="1:9" ht="12.75">
      <c r="A92" s="33">
        <v>57</v>
      </c>
      <c r="B92" s="31">
        <v>70</v>
      </c>
      <c r="C92" s="32">
        <v>60</v>
      </c>
      <c r="D92" s="31">
        <v>50</v>
      </c>
      <c r="E92" s="32">
        <v>40</v>
      </c>
      <c r="F92" s="32">
        <v>40</v>
      </c>
      <c r="G92" s="32" t="s">
        <v>125</v>
      </c>
      <c r="H92" s="34" t="s">
        <v>106</v>
      </c>
      <c r="I92" s="34" t="s">
        <v>106</v>
      </c>
    </row>
    <row r="93" spans="1:9" ht="12.75">
      <c r="A93" s="33">
        <v>58</v>
      </c>
      <c r="B93" s="31">
        <v>60</v>
      </c>
      <c r="C93" s="32">
        <v>60</v>
      </c>
      <c r="D93" s="31">
        <v>50</v>
      </c>
      <c r="E93" s="31">
        <v>40</v>
      </c>
      <c r="F93" s="32">
        <v>40</v>
      </c>
      <c r="G93" s="32" t="s">
        <v>125</v>
      </c>
      <c r="H93" s="34" t="s">
        <v>106</v>
      </c>
      <c r="I93" s="34" t="s">
        <v>106</v>
      </c>
    </row>
    <row r="94" spans="1:9" ht="12.75">
      <c r="A94" s="33">
        <v>60</v>
      </c>
      <c r="B94" s="32">
        <v>60</v>
      </c>
      <c r="C94" s="32">
        <v>50</v>
      </c>
      <c r="D94" s="31">
        <v>50</v>
      </c>
      <c r="E94" s="31">
        <v>40</v>
      </c>
      <c r="F94" s="32">
        <v>40</v>
      </c>
      <c r="G94" s="32" t="s">
        <v>125</v>
      </c>
      <c r="H94" s="34" t="s">
        <v>106</v>
      </c>
      <c r="I94" s="34" t="s">
        <v>106</v>
      </c>
    </row>
    <row r="95" spans="1:9" ht="12.75">
      <c r="A95" s="33">
        <v>64</v>
      </c>
      <c r="B95" s="32">
        <v>60</v>
      </c>
      <c r="C95" s="31">
        <v>50</v>
      </c>
      <c r="D95" s="31">
        <v>50</v>
      </c>
      <c r="E95" s="31">
        <v>40</v>
      </c>
      <c r="F95" s="32">
        <v>30</v>
      </c>
      <c r="G95" s="32" t="s">
        <v>125</v>
      </c>
      <c r="H95" s="34" t="s">
        <v>106</v>
      </c>
      <c r="I95" s="34" t="s">
        <v>106</v>
      </c>
    </row>
    <row r="96" spans="1:9" ht="12.75">
      <c r="A96" s="33">
        <v>73</v>
      </c>
      <c r="B96" s="32">
        <v>60</v>
      </c>
      <c r="C96" s="31">
        <v>50</v>
      </c>
      <c r="D96" s="32">
        <v>40</v>
      </c>
      <c r="E96" s="31">
        <v>40</v>
      </c>
      <c r="F96" s="32">
        <v>30</v>
      </c>
      <c r="G96" s="32" t="s">
        <v>125</v>
      </c>
      <c r="H96" s="34" t="s">
        <v>106</v>
      </c>
      <c r="I96" s="34" t="s">
        <v>106</v>
      </c>
    </row>
    <row r="97" spans="1:9" ht="12.75">
      <c r="A97" s="33">
        <v>75</v>
      </c>
      <c r="B97" s="32">
        <v>60</v>
      </c>
      <c r="C97" s="31">
        <v>50</v>
      </c>
      <c r="D97" s="31">
        <v>40</v>
      </c>
      <c r="E97" s="32">
        <v>30</v>
      </c>
      <c r="F97" s="32">
        <v>30</v>
      </c>
      <c r="G97" s="32" t="s">
        <v>125</v>
      </c>
      <c r="H97" s="34" t="s">
        <v>106</v>
      </c>
      <c r="I97" s="34" t="s">
        <v>106</v>
      </c>
    </row>
    <row r="98" spans="1:9" ht="12.75">
      <c r="A98" s="33">
        <v>76</v>
      </c>
      <c r="B98" s="31">
        <v>50</v>
      </c>
      <c r="C98" s="31">
        <v>50</v>
      </c>
      <c r="D98" s="31">
        <v>40</v>
      </c>
      <c r="E98" s="31">
        <v>30</v>
      </c>
      <c r="F98" s="32">
        <v>30</v>
      </c>
      <c r="G98" s="32" t="s">
        <v>125</v>
      </c>
      <c r="H98" s="34" t="s">
        <v>106</v>
      </c>
      <c r="I98" s="34" t="s">
        <v>106</v>
      </c>
    </row>
    <row r="99" spans="1:9" ht="12.75">
      <c r="A99" s="33">
        <v>79</v>
      </c>
      <c r="B99" s="31">
        <v>50</v>
      </c>
      <c r="C99" s="32">
        <v>40</v>
      </c>
      <c r="D99" s="31">
        <v>40</v>
      </c>
      <c r="E99" s="31">
        <v>30</v>
      </c>
      <c r="F99" s="32">
        <v>30</v>
      </c>
      <c r="G99" s="32" t="s">
        <v>125</v>
      </c>
      <c r="H99" s="34" t="s">
        <v>106</v>
      </c>
      <c r="I99" s="34" t="s">
        <v>106</v>
      </c>
    </row>
    <row r="100" spans="1:9" ht="12.75">
      <c r="A100" s="33">
        <v>83</v>
      </c>
      <c r="B100" s="31">
        <v>50</v>
      </c>
      <c r="C100" s="31">
        <v>40</v>
      </c>
      <c r="D100" s="31">
        <v>40</v>
      </c>
      <c r="E100" s="31">
        <v>30</v>
      </c>
      <c r="F100" s="32">
        <v>20</v>
      </c>
      <c r="G100" s="32" t="s">
        <v>125</v>
      </c>
      <c r="H100" s="34" t="s">
        <v>106</v>
      </c>
      <c r="I100" s="34" t="s">
        <v>106</v>
      </c>
    </row>
    <row r="101" spans="1:9" ht="12.75">
      <c r="A101" s="33">
        <v>103</v>
      </c>
      <c r="B101" s="31">
        <v>50</v>
      </c>
      <c r="C101" s="31">
        <v>40</v>
      </c>
      <c r="D101" s="31">
        <v>40</v>
      </c>
      <c r="E101" s="32">
        <v>20</v>
      </c>
      <c r="F101" s="32" t="s">
        <v>125</v>
      </c>
      <c r="G101" s="32" t="s">
        <v>125</v>
      </c>
      <c r="H101" s="34" t="s">
        <v>106</v>
      </c>
      <c r="I101" s="34" t="s">
        <v>106</v>
      </c>
    </row>
    <row r="102" spans="1:9" ht="12.75">
      <c r="A102" s="33">
        <v>104</v>
      </c>
      <c r="B102" s="31">
        <v>40</v>
      </c>
      <c r="C102" s="31">
        <v>40</v>
      </c>
      <c r="D102" s="31">
        <v>40</v>
      </c>
      <c r="E102" s="32" t="s">
        <v>125</v>
      </c>
      <c r="F102" s="32" t="s">
        <v>125</v>
      </c>
      <c r="G102" s="32" t="s">
        <v>125</v>
      </c>
      <c r="H102" s="34" t="s">
        <v>106</v>
      </c>
      <c r="I102" s="34" t="s">
        <v>106</v>
      </c>
    </row>
    <row r="103" spans="1:9" ht="12.75">
      <c r="A103" s="33">
        <v>108</v>
      </c>
      <c r="B103" s="31">
        <v>40</v>
      </c>
      <c r="C103" s="31">
        <v>40</v>
      </c>
      <c r="D103" s="32">
        <v>30</v>
      </c>
      <c r="E103" s="32" t="s">
        <v>125</v>
      </c>
      <c r="F103" s="32" t="s">
        <v>125</v>
      </c>
      <c r="G103" s="32" t="s">
        <v>125</v>
      </c>
      <c r="H103" s="34" t="s">
        <v>106</v>
      </c>
      <c r="I103" s="34" t="s">
        <v>106</v>
      </c>
    </row>
    <row r="104" spans="1:9" ht="12.75">
      <c r="A104" s="33">
        <v>109</v>
      </c>
      <c r="B104" s="31">
        <v>40</v>
      </c>
      <c r="C104" s="32">
        <v>30</v>
      </c>
      <c r="D104" s="31">
        <v>30</v>
      </c>
      <c r="E104" s="32" t="s">
        <v>125</v>
      </c>
      <c r="F104" s="32" t="s">
        <v>125</v>
      </c>
      <c r="G104" s="32" t="s">
        <v>125</v>
      </c>
      <c r="H104" s="34" t="s">
        <v>106</v>
      </c>
      <c r="I104" s="34" t="s">
        <v>106</v>
      </c>
    </row>
    <row r="105" spans="1:9" ht="12.75">
      <c r="A105" s="33">
        <v>151</v>
      </c>
      <c r="B105" s="31">
        <v>30</v>
      </c>
      <c r="C105" s="31">
        <v>30</v>
      </c>
      <c r="D105" s="31">
        <v>30</v>
      </c>
      <c r="E105" s="32" t="s">
        <v>125</v>
      </c>
      <c r="F105" s="32" t="s">
        <v>125</v>
      </c>
      <c r="G105" s="32" t="s">
        <v>125</v>
      </c>
      <c r="H105" s="34" t="s">
        <v>106</v>
      </c>
      <c r="I105" s="34" t="s">
        <v>106</v>
      </c>
    </row>
    <row r="106" spans="1:9" ht="12.75">
      <c r="A106" s="33">
        <v>161</v>
      </c>
      <c r="B106" s="31">
        <v>30</v>
      </c>
      <c r="C106" s="32">
        <v>20</v>
      </c>
      <c r="D106" s="31">
        <v>30</v>
      </c>
      <c r="E106" s="32" t="s">
        <v>125</v>
      </c>
      <c r="F106" s="32" t="s">
        <v>125</v>
      </c>
      <c r="G106" s="32" t="s">
        <v>125</v>
      </c>
      <c r="H106" s="34" t="s">
        <v>106</v>
      </c>
      <c r="I106" s="34" t="s">
        <v>106</v>
      </c>
    </row>
    <row r="107" spans="1:9" ht="12.75">
      <c r="A107" s="33">
        <v>169</v>
      </c>
      <c r="B107" s="31">
        <v>30</v>
      </c>
      <c r="C107" s="32" t="s">
        <v>125</v>
      </c>
      <c r="D107" s="32">
        <v>20</v>
      </c>
      <c r="E107" s="32" t="s">
        <v>125</v>
      </c>
      <c r="F107" s="32" t="s">
        <v>125</v>
      </c>
      <c r="G107" s="32" t="s">
        <v>125</v>
      </c>
      <c r="H107" s="34" t="s">
        <v>106</v>
      </c>
      <c r="I107" s="34" t="s">
        <v>106</v>
      </c>
    </row>
    <row r="108" spans="1:9" ht="12.75">
      <c r="A108" s="33">
        <v>244</v>
      </c>
      <c r="B108" s="31">
        <v>20</v>
      </c>
      <c r="C108" s="32" t="s">
        <v>125</v>
      </c>
      <c r="D108" s="32" t="s">
        <v>125</v>
      </c>
      <c r="E108" s="32" t="s">
        <v>125</v>
      </c>
      <c r="F108" s="32" t="s">
        <v>125</v>
      </c>
      <c r="G108" s="32" t="s">
        <v>125</v>
      </c>
      <c r="H108" s="34" t="s">
        <v>106</v>
      </c>
      <c r="I108" s="34" t="s">
        <v>106</v>
      </c>
    </row>
  </sheetData>
  <mergeCells count="1">
    <mergeCell ref="B11:I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23">
      <selection activeCell="A26" sqref="A26"/>
    </sheetView>
  </sheetViews>
  <sheetFormatPr defaultColWidth="9.140625" defaultRowHeight="12.75"/>
  <sheetData>
    <row r="1" ht="13.5" thickBot="1">
      <c r="A1" t="s">
        <v>102</v>
      </c>
    </row>
    <row r="2" spans="1:17" ht="12.75">
      <c r="A2" s="13">
        <v>20</v>
      </c>
      <c r="B2" s="13">
        <v>30</v>
      </c>
      <c r="C2" s="13">
        <v>40</v>
      </c>
      <c r="D2" s="13">
        <v>50</v>
      </c>
      <c r="E2" s="13">
        <v>60</v>
      </c>
      <c r="F2" s="13">
        <v>70</v>
      </c>
      <c r="G2" s="13">
        <v>80</v>
      </c>
      <c r="H2" s="13">
        <v>90</v>
      </c>
      <c r="I2" s="13">
        <v>100</v>
      </c>
      <c r="J2" s="13">
        <v>150</v>
      </c>
      <c r="K2" s="13">
        <v>200</v>
      </c>
      <c r="L2" s="13">
        <v>250</v>
      </c>
      <c r="M2" s="13">
        <v>300</v>
      </c>
      <c r="N2" s="13">
        <v>350</v>
      </c>
      <c r="O2" s="13">
        <v>400</v>
      </c>
      <c r="P2" s="13">
        <v>450</v>
      </c>
      <c r="Q2" s="24">
        <v>500</v>
      </c>
    </row>
    <row r="3" spans="1:17" ht="13.5" thickBot="1">
      <c r="A3" s="6">
        <v>3E-07</v>
      </c>
      <c r="B3" s="6">
        <v>1.8E-06</v>
      </c>
      <c r="C3" s="6">
        <v>4.2E-06</v>
      </c>
      <c r="D3" s="6">
        <v>6.2E-06</v>
      </c>
      <c r="E3" s="6">
        <v>7.4E-06</v>
      </c>
      <c r="F3" s="6">
        <v>8E-06</v>
      </c>
      <c r="G3" s="6">
        <v>8.1E-06</v>
      </c>
      <c r="H3" s="6">
        <v>7.9E-06</v>
      </c>
      <c r="I3" s="6">
        <v>7.6E-06</v>
      </c>
      <c r="J3" s="6">
        <v>5.7E-06</v>
      </c>
      <c r="K3" s="6">
        <v>4.1E-06</v>
      </c>
      <c r="L3" s="6">
        <v>3.2E-06</v>
      </c>
      <c r="M3" s="6">
        <v>2.5E-06</v>
      </c>
      <c r="N3" s="6">
        <v>2E-06</v>
      </c>
      <c r="O3" s="6">
        <v>1.7E-06</v>
      </c>
      <c r="P3" s="6">
        <v>1.4E-06</v>
      </c>
      <c r="Q3" s="28">
        <v>1.2E-06</v>
      </c>
    </row>
    <row r="4" ht="12.75">
      <c r="G4" t="s">
        <v>95</v>
      </c>
    </row>
    <row r="24" ht="13.5" thickBot="1">
      <c r="A24" t="s">
        <v>101</v>
      </c>
    </row>
    <row r="25" spans="1:17" ht="12.75">
      <c r="A25" s="13">
        <v>20</v>
      </c>
      <c r="B25" s="13">
        <v>30</v>
      </c>
      <c r="C25" s="13">
        <v>40</v>
      </c>
      <c r="D25" s="13">
        <v>50</v>
      </c>
      <c r="E25" s="13">
        <v>60</v>
      </c>
      <c r="F25" s="13">
        <v>70</v>
      </c>
      <c r="G25" s="13">
        <v>80</v>
      </c>
      <c r="H25" s="13">
        <v>90</v>
      </c>
      <c r="I25" s="13">
        <v>100</v>
      </c>
      <c r="J25" s="13">
        <v>150</v>
      </c>
      <c r="K25" s="13">
        <v>200</v>
      </c>
      <c r="L25" s="13">
        <v>250</v>
      </c>
      <c r="M25" s="13">
        <v>300</v>
      </c>
      <c r="N25" s="13">
        <v>350</v>
      </c>
      <c r="O25" s="13">
        <v>400</v>
      </c>
      <c r="P25" s="13">
        <v>450</v>
      </c>
      <c r="Q25" s="24">
        <v>500</v>
      </c>
    </row>
    <row r="26" spans="1:17" ht="12.75">
      <c r="A26" s="4">
        <v>8.2E-06</v>
      </c>
      <c r="B26" s="4">
        <v>7.1E-06</v>
      </c>
      <c r="C26" s="4">
        <v>7.9E-06</v>
      </c>
      <c r="D26" s="4">
        <v>8.8E-06</v>
      </c>
      <c r="E26" s="4">
        <v>9.3E-06</v>
      </c>
      <c r="F26" s="4">
        <v>9.5E-06</v>
      </c>
      <c r="G26" s="4">
        <v>9.2E-06</v>
      </c>
      <c r="H26" s="4">
        <v>8.8E-06</v>
      </c>
      <c r="I26" s="4">
        <v>8.3E-06</v>
      </c>
      <c r="J26" s="4">
        <v>5.9E-06</v>
      </c>
      <c r="K26" s="4">
        <v>4.3E-06</v>
      </c>
      <c r="L26" s="4">
        <v>3.3E-06</v>
      </c>
      <c r="M26" s="4">
        <v>2.6E-06</v>
      </c>
      <c r="N26" s="4">
        <v>2.1E-06</v>
      </c>
      <c r="O26" s="4">
        <v>1.7E-06</v>
      </c>
      <c r="P26" s="4">
        <v>1.4E-06</v>
      </c>
      <c r="Q26" s="26">
        <v>1.2E-06</v>
      </c>
    </row>
  </sheetData>
  <sheetProtection password="9AFD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Richard Wales</cp:lastModifiedBy>
  <cp:lastPrinted>2005-07-18T23:54:33Z</cp:lastPrinted>
  <dcterms:created xsi:type="dcterms:W3CDTF">1999-06-01T16:52:34Z</dcterms:created>
  <dcterms:modified xsi:type="dcterms:W3CDTF">2010-05-27T20:13:29Z</dcterms:modified>
  <cp:category/>
  <cp:version/>
  <cp:contentType/>
  <cp:contentStatus/>
</cp:coreProperties>
</file>